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lysses.gatdula\Desktop\~WORKING FILES AS OF 03.18.20\~Forms\DONE - To Upload\~To Archive 11.05.21\CP-0197\"/>
    </mc:Choice>
  </mc:AlternateContent>
  <workbookProtection workbookAlgorithmName="SHA-512" workbookHashValue="ooA7VT7eSaihgDmjqzZ4oh8WO2sFi3/gDWAyUSpE1vufKex4Ll80VGeKOSo62PNvKcVsO2fH0sEc2+9QYxTMbg==" workbookSaltValue="BeDZe9Vc5FmYJj8feI0y9A==" workbookSpinCount="100000" lockStructure="1"/>
  <bookViews>
    <workbookView xWindow="0" yWindow="0" windowWidth="19200" windowHeight="7050" tabRatio="769"/>
  </bookViews>
  <sheets>
    <sheet name="Exhibit 7 - Invoice" sheetId="14" r:id="rId1"/>
    <sheet name="Progressive-Fixed Fee" sheetId="6" r:id="rId2"/>
    <sheet name="Hourly-Unit" sheetId="15" r:id="rId3"/>
    <sheet name="Reimbursables" sheetId="12" r:id="rId4"/>
    <sheet name="Release of Retention" sheetId="16" r:id="rId5"/>
    <sheet name="Monthly Progress Report" sheetId="13" r:id="rId6"/>
    <sheet name="List" sheetId="9" state="hidden" r:id="rId7"/>
  </sheets>
  <definedNames>
    <definedName name="_xlnm.Print_Area" localSheetId="0">'Exhibit 7 - Invoice'!$A$1:$O$47</definedName>
    <definedName name="_xlnm.Print_Area" localSheetId="2">'Hourly-Unit'!$A$1:$O$46</definedName>
    <definedName name="_xlnm.Print_Area" localSheetId="5">'Monthly Progress Report'!$A$1:$O$35</definedName>
    <definedName name="_xlnm.Print_Area" localSheetId="1">'Progressive-Fixed Fee'!$A$1:$O$52</definedName>
    <definedName name="_xlnm.Print_Area" localSheetId="3">Reimbursables!$A$1:$O$43</definedName>
    <definedName name="_xlnm.Print_Area" localSheetId="4">'Release of Retention'!$A$1:$O$52</definedName>
    <definedName name="_xlnm.Print_Titles" localSheetId="5">'Monthly Progress Report'!$1:$18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6" l="1"/>
  <c r="M30" i="6" l="1"/>
  <c r="N27" i="15" l="1"/>
  <c r="C42" i="15" s="1"/>
  <c r="F17" i="6"/>
  <c r="I32" i="6"/>
  <c r="I30" i="6"/>
  <c r="I21" i="6"/>
  <c r="I20" i="6"/>
  <c r="I19" i="6"/>
  <c r="O31" i="6"/>
  <c r="G23" i="15"/>
  <c r="R36" i="6"/>
  <c r="Q36" i="6"/>
  <c r="P36" i="6"/>
  <c r="O36" i="6"/>
  <c r="M36" i="6"/>
  <c r="I36" i="6"/>
  <c r="R35" i="6"/>
  <c r="Q35" i="6"/>
  <c r="P35" i="6"/>
  <c r="O35" i="6"/>
  <c r="M35" i="6"/>
  <c r="I35" i="6"/>
  <c r="R34" i="6"/>
  <c r="Q34" i="6"/>
  <c r="P34" i="6"/>
  <c r="O34" i="6"/>
  <c r="M34" i="6"/>
  <c r="I34" i="6"/>
  <c r="R40" i="6"/>
  <c r="Q40" i="6"/>
  <c r="P40" i="6"/>
  <c r="O40" i="6"/>
  <c r="M40" i="6"/>
  <c r="I40" i="6"/>
  <c r="R39" i="6"/>
  <c r="Q39" i="6"/>
  <c r="P39" i="6"/>
  <c r="O39" i="6"/>
  <c r="M39" i="6"/>
  <c r="I39" i="6"/>
  <c r="R42" i="6"/>
  <c r="Q42" i="6"/>
  <c r="P42" i="6"/>
  <c r="O42" i="6"/>
  <c r="M42" i="6"/>
  <c r="I42" i="6"/>
  <c r="R41" i="6"/>
  <c r="Q41" i="6"/>
  <c r="P41" i="6"/>
  <c r="O41" i="6"/>
  <c r="M41" i="6"/>
  <c r="I41" i="6"/>
  <c r="H20" i="15"/>
  <c r="H21" i="15"/>
  <c r="N29" i="15"/>
  <c r="I33" i="6"/>
  <c r="H16" i="15" l="1"/>
  <c r="J16" i="15" s="1"/>
  <c r="L16" i="15" s="1"/>
  <c r="M30" i="16"/>
  <c r="M22" i="16"/>
  <c r="J13" i="16"/>
  <c r="J12" i="16"/>
  <c r="J13" i="15" l="1"/>
  <c r="J12" i="15"/>
  <c r="F18" i="6" l="1"/>
  <c r="C11" i="6"/>
  <c r="J13" i="6"/>
  <c r="J12" i="6"/>
  <c r="I28" i="6" l="1"/>
  <c r="M28" i="6" s="1"/>
  <c r="I29" i="6"/>
  <c r="K17" i="6"/>
  <c r="F16" i="6"/>
  <c r="K16" i="6" l="1"/>
  <c r="F20" i="6"/>
  <c r="O21" i="6" l="1"/>
  <c r="H21" i="6"/>
  <c r="I26" i="6" l="1"/>
  <c r="Q16" i="6"/>
  <c r="R16" i="6"/>
  <c r="Q17" i="6"/>
  <c r="R17" i="6"/>
  <c r="K18" i="6"/>
  <c r="Q18" i="6"/>
  <c r="R18" i="6"/>
  <c r="F19" i="6"/>
  <c r="K19" i="6"/>
  <c r="Q19" i="6"/>
  <c r="R19" i="6"/>
  <c r="K20" i="6"/>
  <c r="M20" i="6"/>
  <c r="Q20" i="6"/>
  <c r="R20" i="6"/>
  <c r="N35" i="15"/>
  <c r="O20" i="6" l="1"/>
  <c r="H20" i="6"/>
  <c r="K21" i="6"/>
  <c r="M26" i="6"/>
  <c r="T28" i="15" l="1"/>
  <c r="T29" i="15"/>
  <c r="T30" i="15"/>
  <c r="T31" i="15"/>
  <c r="T32" i="15"/>
  <c r="T33" i="15"/>
  <c r="T34" i="15"/>
  <c r="T35" i="15"/>
  <c r="T36" i="15"/>
  <c r="T37" i="15"/>
  <c r="T38" i="15"/>
  <c r="T39" i="15"/>
  <c r="T40" i="15"/>
  <c r="T41" i="15"/>
  <c r="T27" i="15"/>
  <c r="S28" i="15"/>
  <c r="S29" i="15"/>
  <c r="S30" i="15"/>
  <c r="S31" i="15"/>
  <c r="S32" i="15"/>
  <c r="S33" i="15"/>
  <c r="S34" i="15"/>
  <c r="S35" i="15"/>
  <c r="S36" i="15"/>
  <c r="S37" i="15"/>
  <c r="S38" i="15"/>
  <c r="S39" i="15"/>
  <c r="S40" i="15"/>
  <c r="S41" i="15"/>
  <c r="S27" i="15"/>
  <c r="R28" i="15"/>
  <c r="R29" i="15"/>
  <c r="R30" i="15"/>
  <c r="R31" i="15"/>
  <c r="R32" i="15"/>
  <c r="R33" i="15"/>
  <c r="R34" i="15"/>
  <c r="R35" i="15"/>
  <c r="R36" i="15"/>
  <c r="R37" i="15"/>
  <c r="R38" i="15"/>
  <c r="R39" i="15"/>
  <c r="R40" i="15"/>
  <c r="R41" i="15"/>
  <c r="R27" i="15"/>
  <c r="Q17" i="15"/>
  <c r="Q18" i="15"/>
  <c r="Q19" i="15"/>
  <c r="Q20" i="15"/>
  <c r="Q21" i="15"/>
  <c r="Q22" i="15"/>
  <c r="Q16" i="15"/>
  <c r="H19" i="15"/>
  <c r="N28" i="15" l="1"/>
  <c r="H17" i="15" s="1"/>
  <c r="P22" i="6"/>
  <c r="F21" i="6"/>
  <c r="K22" i="6" l="1"/>
  <c r="F22" i="6"/>
  <c r="I31" i="6"/>
  <c r="M31" i="6" s="1"/>
  <c r="H19" i="6" l="1"/>
  <c r="P38" i="6"/>
  <c r="P43" i="6"/>
  <c r="P44" i="6"/>
  <c r="O38" i="6"/>
  <c r="O43" i="6"/>
  <c r="O44" i="6"/>
  <c r="M19" i="6" l="1"/>
  <c r="O19" i="6" s="1"/>
  <c r="Q21" i="6"/>
  <c r="R21" i="6"/>
  <c r="Q27" i="6" l="1"/>
  <c r="R27" i="6"/>
  <c r="Q28" i="6"/>
  <c r="R28" i="6"/>
  <c r="Q29" i="6"/>
  <c r="R29" i="6"/>
  <c r="Q30" i="6"/>
  <c r="R30" i="6"/>
  <c r="Q31" i="6"/>
  <c r="R31" i="6"/>
  <c r="Q32" i="6"/>
  <c r="R32" i="6"/>
  <c r="Q33" i="6"/>
  <c r="R33" i="6"/>
  <c r="Q37" i="6"/>
  <c r="R37" i="6"/>
  <c r="Q38" i="6"/>
  <c r="R38" i="6"/>
  <c r="Q43" i="6"/>
  <c r="R43" i="6"/>
  <c r="Q44" i="6"/>
  <c r="R44" i="6"/>
  <c r="R26" i="6"/>
  <c r="Q26" i="6"/>
  <c r="F45" i="6" l="1"/>
  <c r="I37" i="6"/>
  <c r="P37" i="6" s="1"/>
  <c r="M32" i="6"/>
  <c r="P31" i="6"/>
  <c r="P29" i="6"/>
  <c r="A45" i="6" l="1"/>
  <c r="M37" i="6"/>
  <c r="O37" i="6" s="1"/>
  <c r="M33" i="6"/>
  <c r="O33" i="6" s="1"/>
  <c r="P33" i="6"/>
  <c r="P32" i="6"/>
  <c r="P30" i="6"/>
  <c r="O30" i="6"/>
  <c r="M29" i="6"/>
  <c r="O29" i="6" s="1"/>
  <c r="P28" i="6"/>
  <c r="O28" i="6"/>
  <c r="M44" i="6"/>
  <c r="M43" i="6"/>
  <c r="M38" i="6"/>
  <c r="I27" i="6"/>
  <c r="I38" i="6"/>
  <c r="I43" i="6"/>
  <c r="I44" i="6"/>
  <c r="K45" i="6"/>
  <c r="E47" i="6" s="1"/>
  <c r="M27" i="6" l="1"/>
  <c r="O32" i="6"/>
  <c r="M18" i="6"/>
  <c r="M17" i="6"/>
  <c r="P27" i="6"/>
  <c r="P26" i="6"/>
  <c r="I45" i="6"/>
  <c r="E28" i="14" s="1"/>
  <c r="N36" i="15"/>
  <c r="P36" i="15"/>
  <c r="J17" i="15"/>
  <c r="L17" i="15" s="1"/>
  <c r="N17" i="15" s="1"/>
  <c r="J19" i="15"/>
  <c r="L19" i="15" s="1"/>
  <c r="N19" i="15" s="1"/>
  <c r="J20" i="15"/>
  <c r="L20" i="15" s="1"/>
  <c r="N20" i="15" s="1"/>
  <c r="J21" i="15"/>
  <c r="L21" i="15" s="1"/>
  <c r="F22" i="15"/>
  <c r="D22" i="15"/>
  <c r="N21" i="15"/>
  <c r="D23" i="15" l="1"/>
  <c r="A23" i="15"/>
  <c r="O18" i="6"/>
  <c r="I18" i="6"/>
  <c r="H18" i="6" s="1"/>
  <c r="O17" i="6"/>
  <c r="I17" i="6"/>
  <c r="H17" i="6" s="1"/>
  <c r="M21" i="6"/>
  <c r="M16" i="6"/>
  <c r="P45" i="6"/>
  <c r="O26" i="6"/>
  <c r="O27" i="6"/>
  <c r="H45" i="6"/>
  <c r="M45" i="6"/>
  <c r="E48" i="6" s="1"/>
  <c r="N16" i="15"/>
  <c r="P28" i="15"/>
  <c r="P29" i="15"/>
  <c r="P30" i="15"/>
  <c r="P31" i="15"/>
  <c r="P32" i="15"/>
  <c r="P33" i="15"/>
  <c r="P34" i="15"/>
  <c r="P35" i="15"/>
  <c r="P37" i="15"/>
  <c r="P38" i="15"/>
  <c r="P39" i="15"/>
  <c r="P40" i="15"/>
  <c r="P41" i="15"/>
  <c r="P27" i="15"/>
  <c r="O16" i="6" l="1"/>
  <c r="I16" i="6"/>
  <c r="O45" i="6"/>
  <c r="M22" i="6"/>
  <c r="L49" i="6"/>
  <c r="P44" i="15"/>
  <c r="H16" i="6" l="1"/>
  <c r="I22" i="6"/>
  <c r="H22" i="6" s="1"/>
  <c r="O22" i="6"/>
  <c r="L50" i="6"/>
  <c r="I28" i="14"/>
  <c r="M42" i="15"/>
  <c r="A22" i="6" l="1"/>
  <c r="A50" i="6" s="1"/>
  <c r="P22" i="16"/>
  <c r="J49" i="16"/>
  <c r="J18" i="14" l="1"/>
  <c r="G49" i="16" l="1"/>
  <c r="C17" i="16" s="1"/>
  <c r="E49" i="16"/>
  <c r="A17" i="16" s="1"/>
  <c r="C38" i="14" s="1"/>
  <c r="P23" i="16"/>
  <c r="P24" i="16"/>
  <c r="P25" i="16"/>
  <c r="P26" i="16"/>
  <c r="P27" i="16"/>
  <c r="P28" i="16"/>
  <c r="P29" i="16"/>
  <c r="P30" i="16"/>
  <c r="P31" i="16"/>
  <c r="P32" i="16"/>
  <c r="P33" i="16"/>
  <c r="P34" i="16"/>
  <c r="P35" i="16"/>
  <c r="P36" i="16"/>
  <c r="P37" i="16"/>
  <c r="P38" i="16"/>
  <c r="P39" i="16"/>
  <c r="P40" i="16"/>
  <c r="P41" i="16"/>
  <c r="P42" i="16"/>
  <c r="P43" i="16"/>
  <c r="P44" i="16"/>
  <c r="P45" i="16"/>
  <c r="P46" i="16"/>
  <c r="P47" i="16"/>
  <c r="P48" i="16"/>
  <c r="M23" i="16"/>
  <c r="M24" i="16"/>
  <c r="M25" i="16"/>
  <c r="M26" i="16"/>
  <c r="M27" i="16"/>
  <c r="M28" i="16"/>
  <c r="M29" i="16"/>
  <c r="M31" i="16"/>
  <c r="M32" i="16"/>
  <c r="M33" i="16"/>
  <c r="M34" i="16"/>
  <c r="M35" i="16"/>
  <c r="M36" i="16"/>
  <c r="M37" i="16"/>
  <c r="M38" i="16"/>
  <c r="M39" i="16"/>
  <c r="M40" i="16"/>
  <c r="M41" i="16"/>
  <c r="M42" i="16"/>
  <c r="M43" i="16"/>
  <c r="M44" i="16"/>
  <c r="M45" i="16"/>
  <c r="M46" i="16"/>
  <c r="M47" i="16"/>
  <c r="M48" i="16"/>
  <c r="M10" i="16"/>
  <c r="M9" i="16"/>
  <c r="C11" i="16"/>
  <c r="C10" i="16"/>
  <c r="C9" i="16"/>
  <c r="O6" i="16"/>
  <c r="M6" i="16"/>
  <c r="M5" i="16"/>
  <c r="N3" i="16"/>
  <c r="C6" i="16"/>
  <c r="C5" i="16"/>
  <c r="C4" i="16"/>
  <c r="C3" i="16"/>
  <c r="P49" i="16" l="1"/>
  <c r="C39" i="14"/>
  <c r="E17" i="16"/>
  <c r="I38" i="14" s="1"/>
  <c r="I39" i="14" s="1"/>
  <c r="J51" i="16"/>
  <c r="M49" i="16"/>
  <c r="H18" i="15"/>
  <c r="N30" i="15"/>
  <c r="N31" i="15"/>
  <c r="N32" i="15"/>
  <c r="N33" i="15"/>
  <c r="N34" i="15"/>
  <c r="N37" i="15"/>
  <c r="N38" i="15"/>
  <c r="N39" i="15"/>
  <c r="N40" i="15"/>
  <c r="N41" i="15"/>
  <c r="A50" i="16" l="1"/>
  <c r="A52" i="16"/>
  <c r="J18" i="15"/>
  <c r="L18" i="15" s="1"/>
  <c r="N18" i="15" s="1"/>
  <c r="H22" i="15"/>
  <c r="G17" i="16"/>
  <c r="E38" i="14" s="1"/>
  <c r="E39" i="14" s="1"/>
  <c r="M38" i="14"/>
  <c r="J22" i="15" l="1"/>
  <c r="L22" i="15" s="1"/>
  <c r="G31" i="14" s="1"/>
  <c r="I17" i="16"/>
  <c r="G38" i="14" s="1"/>
  <c r="G39" i="14" s="1"/>
  <c r="N22" i="15" l="1"/>
  <c r="K17" i="16"/>
  <c r="C9" i="15"/>
  <c r="M9" i="15"/>
  <c r="I45" i="15" l="1"/>
  <c r="A17" i="12"/>
  <c r="C11" i="15"/>
  <c r="M10" i="15"/>
  <c r="C10" i="15"/>
  <c r="O6" i="15"/>
  <c r="K25" i="15" s="1"/>
  <c r="M6" i="15"/>
  <c r="H25" i="15" s="1"/>
  <c r="C6" i="15"/>
  <c r="M5" i="15"/>
  <c r="C5" i="15"/>
  <c r="C4" i="15"/>
  <c r="N3" i="15"/>
  <c r="C3" i="15"/>
  <c r="E50" i="6"/>
  <c r="C43" i="14"/>
  <c r="N44" i="15" l="1"/>
  <c r="C43" i="15" l="1"/>
  <c r="A44" i="15" s="1"/>
  <c r="I31" i="14"/>
  <c r="N45" i="15"/>
  <c r="N46" i="15" l="1"/>
  <c r="M31" i="14" s="1"/>
  <c r="K31" i="14"/>
  <c r="E31" i="14"/>
  <c r="N43" i="12" l="1"/>
  <c r="M34" i="14" s="1"/>
  <c r="C34" i="14" l="1"/>
  <c r="C31" i="14"/>
  <c r="C28" i="14"/>
  <c r="G28" i="14" s="1"/>
  <c r="C11" i="13"/>
  <c r="M10" i="13"/>
  <c r="C10" i="13"/>
  <c r="M9" i="13"/>
  <c r="C9" i="13"/>
  <c r="O6" i="13"/>
  <c r="J15" i="13" s="1"/>
  <c r="M6" i="13"/>
  <c r="G15" i="13" s="1"/>
  <c r="C6" i="13"/>
  <c r="M5" i="13"/>
  <c r="C5" i="13"/>
  <c r="C4" i="13"/>
  <c r="N3" i="13"/>
  <c r="C3" i="13"/>
  <c r="C11" i="12"/>
  <c r="M10" i="12"/>
  <c r="C10" i="12"/>
  <c r="M9" i="12"/>
  <c r="C9" i="12"/>
  <c r="O6" i="12"/>
  <c r="K20" i="12" s="1"/>
  <c r="M6" i="12"/>
  <c r="H20" i="12" s="1"/>
  <c r="C6" i="12"/>
  <c r="M5" i="12"/>
  <c r="C5" i="12"/>
  <c r="C4" i="12"/>
  <c r="N3" i="12"/>
  <c r="C3" i="12"/>
  <c r="M10" i="6"/>
  <c r="M9" i="6"/>
  <c r="O6" i="6"/>
  <c r="M6" i="6"/>
  <c r="M5" i="6"/>
  <c r="N3" i="6"/>
  <c r="C10" i="6"/>
  <c r="C9" i="6"/>
  <c r="C6" i="6"/>
  <c r="C5" i="6"/>
  <c r="C4" i="6"/>
  <c r="C3" i="6"/>
  <c r="K27" i="14"/>
  <c r="C36" i="14" l="1"/>
  <c r="A16" i="13"/>
  <c r="I32" i="14"/>
  <c r="G32" i="14"/>
  <c r="E32" i="14"/>
  <c r="L51" i="6" l="1"/>
  <c r="I34" i="14"/>
  <c r="I35" i="14" s="1"/>
  <c r="E17" i="12"/>
  <c r="G17" i="12" s="1"/>
  <c r="E34" i="14" s="1"/>
  <c r="E35" i="14" s="1"/>
  <c r="I29" i="14" l="1"/>
  <c r="I36" i="14"/>
  <c r="I37" i="14" s="1"/>
  <c r="E36" i="14"/>
  <c r="E37" i="14" s="1"/>
  <c r="E29" i="14"/>
  <c r="I40" i="14"/>
  <c r="M28" i="14"/>
  <c r="M36" i="14" s="1"/>
  <c r="M40" i="14" s="1"/>
  <c r="I17" i="12"/>
  <c r="J13" i="12" l="1"/>
  <c r="J12" i="12"/>
  <c r="G29" i="14"/>
  <c r="G34" i="14"/>
  <c r="G36" i="14" s="1"/>
  <c r="K17" i="12"/>
  <c r="I42" i="14"/>
  <c r="K28" i="14"/>
  <c r="K36" i="14" s="1"/>
  <c r="G37" i="14" l="1"/>
  <c r="K40" i="14"/>
  <c r="I43" i="14" s="1"/>
  <c r="I44" i="14" s="1"/>
  <c r="G35" i="14"/>
</calcChain>
</file>

<file path=xl/sharedStrings.xml><?xml version="1.0" encoding="utf-8"?>
<sst xmlns="http://schemas.openxmlformats.org/spreadsheetml/2006/main" count="243" uniqueCount="140">
  <si>
    <t>City:</t>
  </si>
  <si>
    <t>State, Zip Code:</t>
  </si>
  <si>
    <t>Address:</t>
  </si>
  <si>
    <t>Company Name:</t>
  </si>
  <si>
    <t>BILL TO:</t>
  </si>
  <si>
    <t>BuildLACCD</t>
  </si>
  <si>
    <t>Attn: Finance Department</t>
  </si>
  <si>
    <t>1055 Corporate Center Drive</t>
  </si>
  <si>
    <t>Monterey Park, CA 91754</t>
  </si>
  <si>
    <t>PROFESSIONAL SERVICES INVOICE</t>
  </si>
  <si>
    <t>Contract No.:</t>
  </si>
  <si>
    <t>Task Order No.:</t>
  </si>
  <si>
    <t>College:</t>
  </si>
  <si>
    <t>Project No.:</t>
  </si>
  <si>
    <t>Project Name:</t>
  </si>
  <si>
    <t>%</t>
  </si>
  <si>
    <t xml:space="preserve">Date:  </t>
  </si>
  <si>
    <t>Reimbursables</t>
  </si>
  <si>
    <t>Amount Due this Period</t>
  </si>
  <si>
    <t>Contract/Task Order Type:</t>
  </si>
  <si>
    <t>Authorized Budget Amount:</t>
  </si>
  <si>
    <t>Note: Project Labor Log(s) and all supporting documentation must be attached, when applicable.</t>
  </si>
  <si>
    <t xml:space="preserve">Contract No.:  </t>
  </si>
  <si>
    <t xml:space="preserve">Task Order No.:  </t>
  </si>
  <si>
    <t>Retention Per Contract (%):</t>
  </si>
  <si>
    <t>to</t>
  </si>
  <si>
    <t>PROGRESSIVE / FIXED FEE DETAIL</t>
  </si>
  <si>
    <t>Progressive/Fixed Fee &amp; Hourly/Unit</t>
  </si>
  <si>
    <t>Authorized Budget</t>
  </si>
  <si>
    <t>Authorized
Budget</t>
  </si>
  <si>
    <t>Prior Total 
Billed to Date</t>
  </si>
  <si>
    <t>% Completed
This Period</t>
  </si>
  <si>
    <t>Current Total
Billed to Date</t>
  </si>
  <si>
    <t>East Los Angeles College (ELAC)</t>
  </si>
  <si>
    <t>Los Angeles City College (LACC)</t>
  </si>
  <si>
    <t>Los Angeles Harbor College (LAHC)</t>
  </si>
  <si>
    <t>Los Angeles Mission College (LAMC)</t>
  </si>
  <si>
    <t>Los Angeles Pierce College (LAPC)</t>
  </si>
  <si>
    <t>Los Angeles Southwest College (LASC)</t>
  </si>
  <si>
    <t>Los Angeles Trade Tech College (LATTC)</t>
  </si>
  <si>
    <t>Los Angeles Valley College (LAVC)</t>
  </si>
  <si>
    <t>West Los Angeles College (WLAC)</t>
  </si>
  <si>
    <t>Current %
Completed</t>
  </si>
  <si>
    <t>Date</t>
  </si>
  <si>
    <t>Employee / 
Inspector Name</t>
  </si>
  <si>
    <t>Hours /
Units</t>
  </si>
  <si>
    <t>Total</t>
  </si>
  <si>
    <t>HOURLY / UNIT DETAIL</t>
  </si>
  <si>
    <t>HOURLY / UNIT - BILLING SUMMARY</t>
  </si>
  <si>
    <t>TO</t>
  </si>
  <si>
    <t>Total Amount
Remaining</t>
  </si>
  <si>
    <t>Total %
Remaining</t>
  </si>
  <si>
    <t>Total Billed 
This Period</t>
  </si>
  <si>
    <t>Amount Billed 
this Period</t>
  </si>
  <si>
    <t>PROGRESSIVE / FIXED FEE - DATA ENTRY</t>
  </si>
  <si>
    <t>HOURLY / UNIT - DATA ENTRY</t>
  </si>
  <si>
    <t>REIMBURSABLES - BILLING SUMMARY</t>
  </si>
  <si>
    <t>Category of Expenses</t>
  </si>
  <si>
    <t>REIMBURSABLES DETAIL</t>
  </si>
  <si>
    <t>REIMBURSABLES - DATA ENTRY</t>
  </si>
  <si>
    <t>Category</t>
  </si>
  <si>
    <t>Progressive /
Fixed Fee</t>
  </si>
  <si>
    <t>Hourly / Unit</t>
  </si>
  <si>
    <t>Amount Billed
This Period</t>
  </si>
  <si>
    <t xml:space="preserve">          Progressive / Fixed Fee:</t>
  </si>
  <si>
    <t xml:space="preserve">          Hourly / Unit:   </t>
  </si>
  <si>
    <t xml:space="preserve">          Reimbursables:   </t>
  </si>
  <si>
    <r>
      <t xml:space="preserve">INVOICE SUMMARY - </t>
    </r>
    <r>
      <rPr>
        <b/>
        <i/>
        <sz val="11"/>
        <color theme="0"/>
        <rFont val="Calibri"/>
        <family val="2"/>
        <scheme val="minor"/>
      </rPr>
      <t>See Detail Sheets attached.</t>
    </r>
  </si>
  <si>
    <t>Progressive / Fixed Fee</t>
  </si>
  <si>
    <t>PROGRESS BILLING MONTHLY REPORT</t>
  </si>
  <si>
    <t>Submittal of a monthly progress report, certified by the Architect/Engineer, shall detail accomplishments in the past month, work anticipated in the coming month and outstanding issues shall constitute evidence of services rendered.</t>
  </si>
  <si>
    <r>
      <rPr>
        <b/>
        <sz val="11"/>
        <color theme="1"/>
        <rFont val="Calibri"/>
        <family val="2"/>
        <scheme val="minor"/>
      </rPr>
      <t>PROJECT PHASE</t>
    </r>
    <r>
      <rPr>
        <i/>
        <sz val="11"/>
        <color theme="1"/>
        <rFont val="Calibri"/>
        <family val="2"/>
        <scheme val="minor"/>
      </rPr>
      <t xml:space="preserve"> (Example: Master Planning, Programming)</t>
    </r>
  </si>
  <si>
    <t>I.</t>
  </si>
  <si>
    <t>II.</t>
  </si>
  <si>
    <t>C. Outstanding Issues:</t>
  </si>
  <si>
    <t>B. Current Progress:</t>
  </si>
  <si>
    <t>A. Accomplishments:</t>
  </si>
  <si>
    <t>The information provided in this progress report has been verified by the Principal Architect/Engineer for this project.</t>
  </si>
  <si>
    <t>In order to comply within the terms and conditions of the Contract Agreement, attached are the following support documents:</t>
  </si>
  <si>
    <t>a) Monthly Progress Report certified by the Architect for the corresponding billing period</t>
  </si>
  <si>
    <t>b) If applicable, photocopy of all reimbursable items</t>
  </si>
  <si>
    <t>"I certify under penalty of perjury under the law of there State of California that the above invoice and accompanying documentation are true and correct according to the terms of the contract and that payment has not been previously requested or received."</t>
  </si>
  <si>
    <t>Print Name</t>
  </si>
  <si>
    <t xml:space="preserve">TOTAL INVOICE AMOUNT DUE THIS PERIOD </t>
  </si>
  <si>
    <t>TOTAL PROGRESSIVE/FIXED FEE DUE  THIS PERIOD</t>
  </si>
  <si>
    <t>TOTAL INVOICE AMOUNT BILLED THIS PERIOD</t>
  </si>
  <si>
    <t>TOTAL PROGRESSIVE/FIXED FEE BILLED THIS PERIOD</t>
  </si>
  <si>
    <t>TOTAL HOURLY/UNIT DUE THIS PERIOD</t>
  </si>
  <si>
    <t>TOTAL HOURLY/UNIT BILLED THIS PERIOD</t>
  </si>
  <si>
    <t>TOTAL</t>
  </si>
  <si>
    <t>N/A</t>
  </si>
  <si>
    <t>TOTAL REIMBURSABLES DUE THIS PERIOD</t>
  </si>
  <si>
    <t>CONTRACT/TASK ORDER DETAILS</t>
  </si>
  <si>
    <t>Districtwide</t>
  </si>
  <si>
    <t>Multicampus</t>
  </si>
  <si>
    <t>Signature</t>
  </si>
  <si>
    <t>*</t>
  </si>
  <si>
    <t>*Not the sum of the percentages above; 
Overall Percentage is calculated based 
on the Total Authorized Budget for
Progressive/Fixed Fee</t>
  </si>
  <si>
    <t>(-)</t>
  </si>
  <si>
    <t xml:space="preserve">Invoice No.:  </t>
  </si>
  <si>
    <t xml:space="preserve">Period of Performance:  </t>
  </si>
  <si>
    <t xml:space="preserve">(When work was performed)  </t>
  </si>
  <si>
    <t>PERIOD OF PERFORMANCE:</t>
  </si>
  <si>
    <t>Van de Kamp Innovation Center (VDK)</t>
  </si>
  <si>
    <t>South Gate Educational Center (SGEC)</t>
  </si>
  <si>
    <t>RETENTION - BILLING SUMMARY</t>
  </si>
  <si>
    <t>Total Retention 
to Date</t>
  </si>
  <si>
    <t>Total Previously Released</t>
  </si>
  <si>
    <t>Total Remaining
(Unreleased)</t>
  </si>
  <si>
    <t>Invoice No.</t>
  </si>
  <si>
    <r>
      <t xml:space="preserve">Period of Performance
</t>
    </r>
    <r>
      <rPr>
        <i/>
        <sz val="10"/>
        <color theme="1"/>
        <rFont val="Calibri"/>
        <family val="2"/>
        <scheme val="minor"/>
      </rPr>
      <t>(MM/DD/YY - MM/DD/YY)</t>
    </r>
  </si>
  <si>
    <t>Retention Amount</t>
  </si>
  <si>
    <t>Retention Amount Previously Released</t>
  </si>
  <si>
    <t>TOTAL RETENTION RELEASE DUE THIS PERIOD</t>
  </si>
  <si>
    <t>Retention Release Billed this Invoice</t>
  </si>
  <si>
    <t>*List all invoices in which retention was withheld.</t>
  </si>
  <si>
    <t>Retention Amount Remaining (Unreleased)</t>
  </si>
  <si>
    <t>Current Total
Billed to Date*</t>
  </si>
  <si>
    <t>Total Amount
Remaining*</t>
  </si>
  <si>
    <t>*Includes amount of prior billing and amount billed this period.</t>
  </si>
  <si>
    <t>SUBTOTALS</t>
  </si>
  <si>
    <t>GRAND TOTALS</t>
  </si>
  <si>
    <t>Release of Retention</t>
  </si>
  <si>
    <t>RELEASE OF RETENTION  - DATA ENTRY</t>
  </si>
  <si>
    <t>RELEASE OF RETENTION DETAIL</t>
  </si>
  <si>
    <t xml:space="preserve">SUBMITTING INVOICE TO BILL FOR RELEASE OF RETENTION:  </t>
  </si>
  <si>
    <t xml:space="preserve">Total Hours: </t>
  </si>
  <si>
    <t>Classification of Work / Milestone</t>
  </si>
  <si>
    <t>PROGRESSIVE / FIXED FEE - BILLING SUMMARY</t>
  </si>
  <si>
    <t>Details / Description</t>
  </si>
  <si>
    <t>SOW Category</t>
  </si>
  <si>
    <t>Employee / Inspector Name</t>
  </si>
  <si>
    <r>
      <t xml:space="preserve">Scope of Work Description
</t>
    </r>
    <r>
      <rPr>
        <sz val="9"/>
        <color theme="1"/>
        <rFont val="Calibri"/>
        <family val="2"/>
        <scheme val="minor"/>
      </rPr>
      <t>(Refer to Contract/Task Order)</t>
    </r>
  </si>
  <si>
    <t>Scope of Work
Phase/Revision No.</t>
  </si>
  <si>
    <t>Rate</t>
  </si>
  <si>
    <t>Description of Unit / Classification of Work</t>
  </si>
  <si>
    <r>
      <t xml:space="preserve">Scope of Work/Service Type
</t>
    </r>
    <r>
      <rPr>
        <sz val="9"/>
        <color theme="1"/>
        <rFont val="Calibri"/>
        <family val="2"/>
        <scheme val="minor"/>
      </rPr>
      <t>(Refer to Contract/Task Order)</t>
    </r>
  </si>
  <si>
    <t>NO</t>
  </si>
  <si>
    <t>Invoice payment process shall be initiated upon receipt of a fully compliant invoice from the Vendor containing all necessary information and supporting documentation.</t>
  </si>
  <si>
    <r>
      <rPr>
        <b/>
        <u/>
        <sz val="10"/>
        <color theme="1"/>
        <rFont val="Calibri"/>
        <family val="2"/>
        <scheme val="minor"/>
      </rPr>
      <t>Note</t>
    </r>
    <r>
      <rPr>
        <b/>
        <sz val="10"/>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</si>
</sst>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8" formatCode="&quot;$&quot;#,##0.00_);[Red]\(&quot;$&quot;#,##0.00\)"/>
    <numFmt numFmtId="44" formatCode="_(&quot;$&quot;* #,##0.00_);_(&quot;$&quot;* \(#,##0.00\);_(&quot;$&quot;* &quot;-&quot;??_);_(@_)"/>
    <numFmt numFmtId="164" formatCode="mm/dd/yy;@"/>
  </numFmts>
  <fonts count="36" x14ac:knownFonts="1">
    <font>
      <sz val="11"/>
      <color theme="1"/>
      <name val="Calibri"/>
      <family val="2"/>
      <scheme val="minor"/>
    </font>
    <font>
      <b/>
      <sz val="11"/>
      <color theme="0"/>
      <name val="Calibri"/>
      <family val="2"/>
      <scheme val="minor"/>
    </font>
    <font>
      <b/>
      <sz val="11"/>
      <color theme="1"/>
      <name val="Calibri"/>
      <family val="2"/>
      <scheme val="minor"/>
    </font>
    <font>
      <b/>
      <sz val="16"/>
      <color rgb="FFC00000"/>
      <name val="Calibri"/>
      <family val="2"/>
      <scheme val="minor"/>
    </font>
    <font>
      <b/>
      <i/>
      <sz val="14"/>
      <color theme="1"/>
      <name val="Calibri"/>
      <family val="2"/>
      <scheme val="minor"/>
    </font>
    <font>
      <b/>
      <sz val="18"/>
      <color theme="1"/>
      <name val="Calibri"/>
      <family val="2"/>
      <scheme val="minor"/>
    </font>
    <font>
      <b/>
      <sz val="11"/>
      <name val="Calibri"/>
      <family val="2"/>
      <scheme val="minor"/>
    </font>
    <font>
      <b/>
      <sz val="11"/>
      <color theme="4" tint="-0.249977111117893"/>
      <name val="Calibri"/>
      <family val="2"/>
      <scheme val="minor"/>
    </font>
    <font>
      <sz val="11"/>
      <name val="Calibri"/>
      <family val="2"/>
      <scheme val="minor"/>
    </font>
    <font>
      <i/>
      <sz val="11"/>
      <name val="Calibri"/>
      <family val="2"/>
      <scheme val="minor"/>
    </font>
    <font>
      <b/>
      <i/>
      <sz val="11"/>
      <color theme="0"/>
      <name val="Calibri"/>
      <family val="2"/>
      <scheme val="minor"/>
    </font>
    <font>
      <i/>
      <sz val="11"/>
      <color theme="1"/>
      <name val="Calibri"/>
      <family val="2"/>
      <scheme val="minor"/>
    </font>
    <font>
      <i/>
      <sz val="8"/>
      <color theme="1"/>
      <name val="Calibri"/>
      <family val="2"/>
      <scheme val="minor"/>
    </font>
    <font>
      <i/>
      <sz val="9"/>
      <color theme="1"/>
      <name val="Calibri"/>
      <family val="2"/>
      <scheme val="minor"/>
    </font>
    <font>
      <i/>
      <sz val="11"/>
      <color theme="0"/>
      <name val="Calibri"/>
      <family val="2"/>
      <scheme val="minor"/>
    </font>
    <font>
      <i/>
      <sz val="10"/>
      <color theme="1"/>
      <name val="Calibri"/>
      <family val="2"/>
      <scheme val="minor"/>
    </font>
    <font>
      <i/>
      <sz val="9"/>
      <name val="Calibri"/>
      <family val="2"/>
      <scheme val="minor"/>
    </font>
    <font>
      <i/>
      <sz val="10"/>
      <name val="Calibri"/>
      <family val="2"/>
      <scheme val="minor"/>
    </font>
    <font>
      <b/>
      <sz val="11"/>
      <color rgb="FFFF0000"/>
      <name val="Calibri"/>
      <family val="2"/>
      <scheme val="minor"/>
    </font>
    <font>
      <i/>
      <sz val="9"/>
      <color theme="1" tint="0.34998626667073579"/>
      <name val="Calibri"/>
      <family val="2"/>
      <scheme val="minor"/>
    </font>
    <font>
      <i/>
      <sz val="10"/>
      <color theme="1" tint="0.34998626667073579"/>
      <name val="Calibri"/>
      <family val="2"/>
      <scheme val="minor"/>
    </font>
    <font>
      <i/>
      <sz val="11"/>
      <color theme="1" tint="0.34998626667073579"/>
      <name val="Calibri"/>
      <family val="2"/>
      <scheme val="minor"/>
    </font>
    <font>
      <b/>
      <sz val="18"/>
      <name val="Calibri"/>
      <family val="2"/>
      <scheme val="minor"/>
    </font>
    <font>
      <sz val="8"/>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10"/>
      <color theme="4" tint="-0.249977111117893"/>
      <name val="Calibri"/>
      <family val="2"/>
      <scheme val="minor"/>
    </font>
    <font>
      <b/>
      <sz val="8"/>
      <color theme="1"/>
      <name val="Calibri"/>
      <family val="2"/>
      <scheme val="minor"/>
    </font>
    <font>
      <b/>
      <sz val="10"/>
      <color rgb="FFFF0000"/>
      <name val="Calibri"/>
      <family val="2"/>
      <scheme val="minor"/>
    </font>
    <font>
      <i/>
      <sz val="11"/>
      <color rgb="FFFF0000"/>
      <name val="Calibri"/>
      <family val="2"/>
      <scheme val="minor"/>
    </font>
    <font>
      <b/>
      <i/>
      <sz val="10"/>
      <color rgb="FFFF0000"/>
      <name val="Calibri"/>
      <family val="2"/>
      <scheme val="minor"/>
    </font>
    <font>
      <b/>
      <i/>
      <sz val="20"/>
      <color rgb="FFFF0000"/>
      <name val="Calibri"/>
      <family val="2"/>
      <scheme val="minor"/>
    </font>
    <font>
      <b/>
      <i/>
      <sz val="8"/>
      <color rgb="FFFF0000"/>
      <name val="Calibri"/>
      <family val="2"/>
      <scheme val="minor"/>
    </font>
    <font>
      <b/>
      <sz val="9"/>
      <color rgb="FFFF0000"/>
      <name val="Calibri"/>
      <family val="2"/>
      <scheme val="minor"/>
    </font>
    <font>
      <b/>
      <u/>
      <sz val="10"/>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1"/>
        <bgColor indexed="64"/>
      </patternFill>
    </fill>
    <fill>
      <patternFill patternType="solid">
        <fgColor theme="0" tint="-0.34998626667073579"/>
        <bgColor indexed="64"/>
      </patternFill>
    </fill>
    <fill>
      <patternFill patternType="solid">
        <fgColor rgb="FFFFFF99"/>
        <bgColor indexed="64"/>
      </patternFill>
    </fill>
    <fill>
      <patternFill patternType="solid">
        <fgColor theme="9" tint="-0.499984740745262"/>
        <bgColor indexed="64"/>
      </patternFill>
    </fill>
    <fill>
      <patternFill patternType="solid">
        <fgColor theme="2" tint="-9.9978637043366805E-2"/>
        <bgColor indexed="64"/>
      </patternFill>
    </fill>
    <fill>
      <patternFill patternType="solid">
        <fgColor theme="5" tint="-0.249977111117893"/>
        <bgColor indexed="64"/>
      </patternFill>
    </fill>
    <fill>
      <patternFill patternType="solid">
        <fgColor rgb="FF990033"/>
        <bgColor indexed="64"/>
      </patternFill>
    </fill>
    <fill>
      <patternFill patternType="solid">
        <fgColor theme="0" tint="-0.249977111117893"/>
        <bgColor indexed="64"/>
      </patternFill>
    </fill>
    <fill>
      <patternFill patternType="solid">
        <fgColor rgb="FFCDC88D"/>
        <bgColor indexed="64"/>
      </patternFill>
    </fill>
    <fill>
      <patternFill patternType="solid">
        <fgColor rgb="FFFFFF00"/>
        <bgColor indexed="64"/>
      </patternFill>
    </fill>
  </fills>
  <borders count="4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theme="4" tint="-0.24994659260841701"/>
      </top>
      <bottom style="thin">
        <color indexed="64"/>
      </bottom>
      <diagonal/>
    </border>
    <border>
      <left style="thin">
        <color theme="4" tint="-0.24994659260841701"/>
      </left>
      <right/>
      <top style="thin">
        <color theme="4" tint="-0.24994659260841701"/>
      </top>
      <bottom style="thin">
        <color indexed="64"/>
      </bottom>
      <diagonal/>
    </border>
    <border>
      <left/>
      <right style="thin">
        <color theme="4" tint="-0.24994659260841701"/>
      </right>
      <top style="thin">
        <color theme="4" tint="-0.2499465926084170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double">
        <color indexed="64"/>
      </top>
      <bottom style="thin">
        <color indexed="64"/>
      </bottom>
      <diagonal/>
    </border>
  </borders>
  <cellStyleXfs count="1">
    <xf numFmtId="0" fontId="0" fillId="0" borderId="0"/>
  </cellStyleXfs>
  <cellXfs count="444">
    <xf numFmtId="0" fontId="0" fillId="0" borderId="0" xfId="0"/>
    <xf numFmtId="0" fontId="2" fillId="0" borderId="0" xfId="0" applyFont="1"/>
    <xf numFmtId="0" fontId="3" fillId="0" borderId="0" xfId="0" applyFont="1" applyAlignment="1">
      <alignment horizontal="right" vertical="top"/>
    </xf>
    <xf numFmtId="0" fontId="2" fillId="0" borderId="0" xfId="0" applyFont="1" applyAlignment="1"/>
    <xf numFmtId="0" fontId="0" fillId="0" borderId="0" xfId="0" applyAlignment="1">
      <alignment horizontal="left"/>
    </xf>
    <xf numFmtId="0" fontId="2" fillId="0" borderId="0" xfId="0" applyFont="1" applyAlignment="1">
      <alignment horizontal="left"/>
    </xf>
    <xf numFmtId="0" fontId="0" fillId="0" borderId="0" xfId="0" applyAlignment="1">
      <alignment vertical="center"/>
    </xf>
    <xf numFmtId="0" fontId="3" fillId="0" borderId="0" xfId="0" applyFont="1" applyAlignment="1">
      <alignment horizontal="right" vertical="top"/>
    </xf>
    <xf numFmtId="0" fontId="2" fillId="0" borderId="0" xfId="0" applyFont="1" applyAlignment="1">
      <alignment horizontal="right"/>
    </xf>
    <xf numFmtId="0" fontId="0" fillId="0" borderId="0" xfId="0" applyAlignment="1">
      <alignment horizontal="center"/>
    </xf>
    <xf numFmtId="164" fontId="0" fillId="0" borderId="2" xfId="0" applyNumberFormat="1" applyFont="1" applyFill="1" applyBorder="1" applyAlignment="1">
      <alignment horizontal="center"/>
    </xf>
    <xf numFmtId="0" fontId="0" fillId="0" borderId="0" xfId="0" applyFill="1" applyBorder="1" applyAlignment="1">
      <alignment horizontal="left" wrapText="1"/>
    </xf>
    <xf numFmtId="0" fontId="0" fillId="0" borderId="0" xfId="0" applyFill="1" applyBorder="1" applyAlignment="1">
      <alignment horizontal="left"/>
    </xf>
    <xf numFmtId="0" fontId="2" fillId="0" borderId="0" xfId="0" applyFont="1" applyAlignment="1">
      <alignment horizontal="right" vertical="center"/>
    </xf>
    <xf numFmtId="0" fontId="2" fillId="0" borderId="0" xfId="0" applyFont="1" applyFill="1" applyAlignment="1">
      <alignment horizontal="right" vertical="center"/>
    </xf>
    <xf numFmtId="0" fontId="1" fillId="0" borderId="0" xfId="0" applyFont="1" applyFill="1" applyBorder="1" applyAlignment="1"/>
    <xf numFmtId="0" fontId="2" fillId="0" borderId="0" xfId="0" applyFont="1" applyFill="1" applyBorder="1" applyAlignment="1">
      <alignment vertical="center" wrapText="1"/>
    </xf>
    <xf numFmtId="44" fontId="0" fillId="0" borderId="0" xfId="0" applyNumberFormat="1" applyFill="1" applyBorder="1" applyAlignment="1" applyProtection="1">
      <alignment vertical="center"/>
    </xf>
    <xf numFmtId="10" fontId="0" fillId="0" borderId="0" xfId="0" applyNumberFormat="1" applyFill="1" applyBorder="1" applyAlignment="1" applyProtection="1">
      <alignment vertical="center"/>
    </xf>
    <xf numFmtId="0" fontId="8" fillId="0" borderId="0" xfId="0" applyFont="1" applyFill="1" applyBorder="1" applyAlignment="1"/>
    <xf numFmtId="0" fontId="1" fillId="4" borderId="16" xfId="0" applyFont="1" applyFill="1" applyBorder="1" applyAlignment="1"/>
    <xf numFmtId="0" fontId="1" fillId="4" borderId="27" xfId="0" applyFont="1" applyFill="1" applyBorder="1" applyAlignment="1"/>
    <xf numFmtId="164" fontId="0" fillId="2" borderId="2" xfId="0" applyNumberFormat="1" applyFont="1" applyFill="1" applyBorder="1" applyAlignment="1" applyProtection="1">
      <alignment horizontal="center"/>
      <protection locked="0"/>
    </xf>
    <xf numFmtId="0" fontId="8" fillId="5" borderId="25" xfId="0" applyFont="1" applyFill="1" applyBorder="1" applyAlignment="1"/>
    <xf numFmtId="0" fontId="8" fillId="5" borderId="0" xfId="0" applyFont="1" applyFill="1" applyBorder="1" applyAlignment="1"/>
    <xf numFmtId="0" fontId="8" fillId="5" borderId="0" xfId="0" applyFont="1" applyFill="1" applyBorder="1" applyAlignment="1">
      <alignment horizontal="center"/>
    </xf>
    <xf numFmtId="0" fontId="8" fillId="5" borderId="26" xfId="0" applyFont="1" applyFill="1" applyBorder="1" applyAlignment="1">
      <alignment horizontal="center"/>
    </xf>
    <xf numFmtId="44" fontId="2" fillId="0" borderId="0" xfId="0" applyNumberFormat="1" applyFont="1" applyBorder="1" applyAlignment="1">
      <alignment vertical="center"/>
    </xf>
    <xf numFmtId="44" fontId="2" fillId="0" borderId="0" xfId="0" applyNumberFormat="1" applyFont="1" applyFill="1" applyBorder="1" applyAlignment="1">
      <alignment vertical="center"/>
    </xf>
    <xf numFmtId="0" fontId="11" fillId="0" borderId="0" xfId="0" applyFont="1"/>
    <xf numFmtId="164" fontId="1" fillId="7" borderId="2" xfId="0" applyNumberFormat="1" applyFont="1" applyFill="1" applyBorder="1" applyAlignment="1"/>
    <xf numFmtId="164" fontId="1" fillId="7" borderId="4" xfId="0" applyNumberFormat="1" applyFont="1" applyFill="1" applyBorder="1" applyAlignment="1"/>
    <xf numFmtId="0" fontId="0" fillId="0" borderId="0" xfId="0" applyAlignment="1" applyProtection="1">
      <alignment vertical="center"/>
      <protection locked="0"/>
    </xf>
    <xf numFmtId="0" fontId="0" fillId="0" borderId="0" xfId="0" applyProtection="1">
      <protection locked="0"/>
    </xf>
    <xf numFmtId="0" fontId="2" fillId="0" borderId="3" xfId="0" applyFont="1" applyFill="1" applyBorder="1" applyAlignment="1">
      <alignment horizontal="center"/>
    </xf>
    <xf numFmtId="0" fontId="6" fillId="8" borderId="11" xfId="0" applyFont="1" applyFill="1" applyBorder="1" applyAlignment="1"/>
    <xf numFmtId="0" fontId="6" fillId="8" borderId="10" xfId="0" applyFont="1" applyFill="1" applyBorder="1" applyAlignment="1"/>
    <xf numFmtId="0" fontId="6" fillId="8" borderId="10" xfId="0" applyFont="1" applyFill="1" applyBorder="1" applyAlignment="1">
      <alignment horizontal="center"/>
    </xf>
    <xf numFmtId="164" fontId="6" fillId="8" borderId="10" xfId="0" applyNumberFormat="1" applyFont="1" applyFill="1" applyBorder="1" applyAlignment="1"/>
    <xf numFmtId="164" fontId="6" fillId="8" borderId="12" xfId="0" applyNumberFormat="1" applyFont="1" applyFill="1" applyBorder="1" applyAlignment="1"/>
    <xf numFmtId="0" fontId="1" fillId="9" borderId="3" xfId="0" applyFont="1" applyFill="1" applyBorder="1" applyAlignment="1"/>
    <xf numFmtId="0" fontId="1" fillId="9" borderId="2" xfId="0" applyFont="1" applyFill="1" applyBorder="1" applyAlignment="1"/>
    <xf numFmtId="0" fontId="1" fillId="9" borderId="4" xfId="0" applyFont="1" applyFill="1" applyBorder="1" applyAlignment="1"/>
    <xf numFmtId="0" fontId="1" fillId="9" borderId="2" xfId="0" applyFont="1" applyFill="1" applyBorder="1" applyAlignment="1">
      <alignment horizontal="center"/>
    </xf>
    <xf numFmtId="164" fontId="1" fillId="9" borderId="2" xfId="0" applyNumberFormat="1" applyFont="1" applyFill="1" applyBorder="1" applyAlignment="1"/>
    <xf numFmtId="164" fontId="1" fillId="9" borderId="4" xfId="0" applyNumberFormat="1" applyFont="1" applyFill="1" applyBorder="1" applyAlignment="1"/>
    <xf numFmtId="0" fontId="2" fillId="0" borderId="0" xfId="0" applyFont="1" applyAlignment="1">
      <alignment horizontal="right"/>
    </xf>
    <xf numFmtId="0" fontId="1" fillId="7" borderId="2" xfId="0" applyFont="1" applyFill="1" applyBorder="1" applyAlignment="1">
      <alignment horizontal="center"/>
    </xf>
    <xf numFmtId="0" fontId="0" fillId="0" borderId="0" xfId="0" applyAlignment="1">
      <alignment horizontal="center"/>
    </xf>
    <xf numFmtId="0" fontId="0" fillId="6" borderId="19" xfId="0" applyFill="1" applyBorder="1" applyAlignment="1">
      <alignment vertical="center"/>
    </xf>
    <xf numFmtId="0" fontId="2" fillId="0" borderId="1" xfId="0" applyFont="1" applyBorder="1" applyAlignment="1">
      <alignment horizontal="right" vertical="center"/>
    </xf>
    <xf numFmtId="0" fontId="13" fillId="0" borderId="0" xfId="0" applyFont="1" applyAlignment="1">
      <alignment vertical="top"/>
    </xf>
    <xf numFmtId="0" fontId="2" fillId="0" borderId="0" xfId="0" applyFont="1" applyBorder="1" applyAlignment="1"/>
    <xf numFmtId="0" fontId="0" fillId="0" borderId="0" xfId="0" applyBorder="1"/>
    <xf numFmtId="44" fontId="0" fillId="0" borderId="0" xfId="0" applyNumberFormat="1" applyProtection="1">
      <protection locked="0"/>
    </xf>
    <xf numFmtId="44" fontId="0" fillId="0" borderId="0" xfId="0" applyNumberFormat="1" applyAlignment="1">
      <alignment vertical="center"/>
    </xf>
    <xf numFmtId="0" fontId="2" fillId="0" borderId="14" xfId="0" applyFont="1" applyBorder="1" applyAlignment="1" applyProtection="1">
      <alignment vertical="top"/>
    </xf>
    <xf numFmtId="0" fontId="2" fillId="0" borderId="5" xfId="0" applyFont="1" applyBorder="1" applyAlignment="1" applyProtection="1">
      <alignment vertical="top"/>
    </xf>
    <xf numFmtId="0" fontId="2" fillId="0" borderId="15" xfId="0" applyFont="1" applyBorder="1" applyAlignment="1" applyProtection="1">
      <alignment vertical="top"/>
    </xf>
    <xf numFmtId="0" fontId="0" fillId="0" borderId="0" xfId="0" applyProtection="1"/>
    <xf numFmtId="0" fontId="2" fillId="0" borderId="2" xfId="0" applyFont="1" applyBorder="1" applyAlignment="1" applyProtection="1">
      <alignment vertical="top"/>
    </xf>
    <xf numFmtId="0" fontId="2" fillId="0" borderId="4" xfId="0" applyFont="1" applyBorder="1" applyAlignment="1" applyProtection="1">
      <alignment vertical="top"/>
    </xf>
    <xf numFmtId="0" fontId="2" fillId="0" borderId="3" xfId="0" applyFont="1" applyBorder="1" applyAlignment="1" applyProtection="1">
      <alignment vertical="top"/>
    </xf>
    <xf numFmtId="0" fontId="1" fillId="7" borderId="2" xfId="0" applyFont="1" applyFill="1" applyBorder="1" applyAlignment="1">
      <alignment horizontal="center"/>
    </xf>
    <xf numFmtId="44" fontId="0" fillId="0" borderId="0" xfId="0" applyNumberFormat="1" applyAlignment="1" applyProtection="1">
      <alignment vertical="center"/>
      <protection locked="0"/>
    </xf>
    <xf numFmtId="44" fontId="2" fillId="0" borderId="0" xfId="0" applyNumberFormat="1" applyFont="1" applyBorder="1" applyAlignment="1">
      <alignment horizontal="center" vertical="center"/>
    </xf>
    <xf numFmtId="0" fontId="2" fillId="0" borderId="0" xfId="0" applyFont="1" applyAlignment="1">
      <alignment horizontal="right"/>
    </xf>
    <xf numFmtId="0" fontId="2" fillId="0" borderId="0" xfId="0" applyFont="1" applyAlignment="1" applyProtection="1"/>
    <xf numFmtId="0" fontId="0" fillId="0" borderId="0" xfId="0" applyAlignment="1" applyProtection="1">
      <alignment horizontal="left"/>
    </xf>
    <xf numFmtId="0" fontId="2" fillId="0" borderId="0" xfId="0" applyFont="1" applyAlignment="1" applyProtection="1">
      <alignment horizontal="right"/>
    </xf>
    <xf numFmtId="0" fontId="3" fillId="0" borderId="0" xfId="0" applyFont="1" applyAlignment="1" applyProtection="1">
      <alignment horizontal="right" vertical="top"/>
    </xf>
    <xf numFmtId="0" fontId="2" fillId="0" borderId="0" xfId="0" applyFont="1" applyProtection="1"/>
    <xf numFmtId="0" fontId="13" fillId="0" borderId="0" xfId="0" applyFont="1" applyAlignment="1" applyProtection="1">
      <alignment vertical="top"/>
    </xf>
    <xf numFmtId="0" fontId="0" fillId="0" borderId="0" xfId="0" applyFill="1" applyBorder="1" applyAlignment="1" applyProtection="1">
      <alignment horizontal="left"/>
    </xf>
    <xf numFmtId="0" fontId="1" fillId="10" borderId="3" xfId="0" applyFont="1" applyFill="1" applyBorder="1" applyAlignment="1" applyProtection="1"/>
    <xf numFmtId="0" fontId="1" fillId="10" borderId="2" xfId="0" applyFont="1" applyFill="1" applyBorder="1" applyAlignment="1" applyProtection="1"/>
    <xf numFmtId="0" fontId="1" fillId="10" borderId="4" xfId="0" applyFont="1" applyFill="1" applyBorder="1" applyAlignment="1" applyProtection="1"/>
    <xf numFmtId="0" fontId="1" fillId="0" borderId="0" xfId="0" applyFont="1" applyFill="1" applyBorder="1" applyAlignment="1" applyProtection="1"/>
    <xf numFmtId="0" fontId="2" fillId="0" borderId="0" xfId="0" applyFont="1" applyFill="1" applyBorder="1" applyAlignment="1" applyProtection="1">
      <alignment vertical="center" wrapText="1"/>
    </xf>
    <xf numFmtId="0" fontId="2" fillId="8" borderId="13" xfId="0" applyFont="1" applyFill="1" applyBorder="1" applyAlignment="1" applyProtection="1">
      <alignment horizontal="center" vertical="center" wrapText="1"/>
    </xf>
    <xf numFmtId="0" fontId="0" fillId="2" borderId="13"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0" fillId="0" borderId="0" xfId="0" applyAlignment="1" applyProtection="1">
      <alignment vertical="center"/>
    </xf>
    <xf numFmtId="0" fontId="2" fillId="6" borderId="19" xfId="0" applyFont="1" applyFill="1" applyBorder="1" applyAlignment="1" applyProtection="1">
      <alignment vertical="center"/>
    </xf>
    <xf numFmtId="0" fontId="0" fillId="6" borderId="19" xfId="0" applyFill="1" applyBorder="1" applyAlignment="1" applyProtection="1">
      <alignment vertical="center"/>
    </xf>
    <xf numFmtId="0" fontId="1" fillId="10" borderId="13" xfId="0" applyFont="1" applyFill="1" applyBorder="1" applyAlignment="1" applyProtection="1"/>
    <xf numFmtId="164" fontId="1" fillId="10" borderId="2" xfId="0" applyNumberFormat="1" applyFont="1" applyFill="1" applyBorder="1" applyAlignment="1"/>
    <xf numFmtId="0" fontId="0" fillId="0" borderId="0" xfId="0" applyFont="1" applyProtection="1"/>
    <xf numFmtId="0" fontId="14" fillId="10" borderId="2" xfId="0" applyFont="1" applyFill="1" applyBorder="1" applyAlignment="1"/>
    <xf numFmtId="0" fontId="8" fillId="0" borderId="0" xfId="0" applyFont="1" applyFill="1" applyBorder="1" applyAlignment="1">
      <alignment vertical="top"/>
    </xf>
    <xf numFmtId="0" fontId="8" fillId="0" borderId="0" xfId="0" applyFont="1" applyFill="1" applyBorder="1" applyAlignment="1">
      <alignment horizontal="center" vertical="top"/>
    </xf>
    <xf numFmtId="0" fontId="0" fillId="0" borderId="0" xfId="0" applyAlignment="1">
      <alignment vertical="top"/>
    </xf>
    <xf numFmtId="0" fontId="17" fillId="0" borderId="0" xfId="0" applyFont="1" applyFill="1" applyBorder="1" applyAlignment="1">
      <alignment vertical="top"/>
    </xf>
    <xf numFmtId="0" fontId="6" fillId="12" borderId="36" xfId="0" applyFont="1" applyFill="1" applyBorder="1" applyAlignment="1">
      <alignment vertical="center"/>
    </xf>
    <xf numFmtId="44" fontId="6" fillId="12" borderId="19" xfId="0" applyNumberFormat="1" applyFont="1" applyFill="1" applyBorder="1" applyAlignment="1">
      <alignment vertical="center"/>
    </xf>
    <xf numFmtId="0" fontId="17" fillId="11" borderId="39" xfId="0" applyFont="1" applyFill="1" applyBorder="1" applyAlignment="1"/>
    <xf numFmtId="10" fontId="17" fillId="11" borderId="43" xfId="0" applyNumberFormat="1" applyFont="1" applyFill="1" applyBorder="1" applyAlignment="1"/>
    <xf numFmtId="8" fontId="9" fillId="11" borderId="41" xfId="0" applyNumberFormat="1" applyFont="1" applyFill="1" applyBorder="1" applyAlignment="1">
      <alignment horizontal="center"/>
    </xf>
    <xf numFmtId="8" fontId="9" fillId="11" borderId="40" xfId="0" applyNumberFormat="1" applyFont="1" applyFill="1" applyBorder="1" applyAlignment="1">
      <alignment horizontal="center"/>
    </xf>
    <xf numFmtId="8" fontId="6" fillId="11" borderId="40" xfId="0" applyNumberFormat="1" applyFont="1" applyFill="1" applyBorder="1" applyAlignment="1">
      <alignment vertical="top"/>
    </xf>
    <xf numFmtId="44" fontId="7" fillId="0" borderId="0" xfId="0" applyNumberFormat="1" applyFont="1" applyBorder="1" applyAlignment="1">
      <alignment horizontal="center" vertical="center"/>
    </xf>
    <xf numFmtId="0" fontId="1" fillId="10" borderId="1" xfId="0" applyFont="1" applyFill="1" applyBorder="1" applyAlignment="1" applyProtection="1"/>
    <xf numFmtId="0" fontId="2" fillId="13" borderId="38" xfId="0" applyFont="1" applyFill="1" applyBorder="1" applyAlignment="1" applyProtection="1">
      <alignment horizontal="center"/>
      <protection locked="0"/>
    </xf>
    <xf numFmtId="0" fontId="2" fillId="13" borderId="0" xfId="0" applyFont="1" applyFill="1" applyAlignment="1" applyProtection="1"/>
    <xf numFmtId="0" fontId="2" fillId="13" borderId="26" xfId="0" applyFont="1" applyFill="1" applyBorder="1" applyAlignment="1" applyProtection="1"/>
    <xf numFmtId="0" fontId="22" fillId="0" borderId="0" xfId="0" applyFont="1" applyAlignment="1" applyProtection="1">
      <alignment horizontal="center" vertical="center"/>
    </xf>
    <xf numFmtId="164" fontId="8" fillId="0" borderId="0" xfId="0" applyNumberFormat="1" applyFont="1" applyFill="1" applyBorder="1" applyAlignment="1">
      <alignment horizontal="center"/>
    </xf>
    <xf numFmtId="0" fontId="8" fillId="0" borderId="0" xfId="0" applyFont="1"/>
    <xf numFmtId="0" fontId="8" fillId="0" borderId="0" xfId="0" applyFont="1" applyFill="1" applyBorder="1" applyAlignment="1">
      <alignment horizontal="center"/>
    </xf>
    <xf numFmtId="0" fontId="8" fillId="0" borderId="0" xfId="0" applyFont="1" applyProtection="1"/>
    <xf numFmtId="0" fontId="8" fillId="0" borderId="0" xfId="0" applyFont="1" applyBorder="1" applyAlignment="1">
      <alignment horizontal="left"/>
    </xf>
    <xf numFmtId="0" fontId="8" fillId="0" borderId="0" xfId="0" applyFont="1" applyFill="1" applyBorder="1" applyAlignment="1">
      <alignment horizontal="left"/>
    </xf>
    <xf numFmtId="0" fontId="6" fillId="0" borderId="0" xfId="0" applyFont="1" applyAlignment="1" applyProtection="1">
      <alignment horizontal="center"/>
    </xf>
    <xf numFmtId="0" fontId="6" fillId="0" borderId="0" xfId="0" applyFont="1" applyFill="1" applyBorder="1" applyAlignment="1" applyProtection="1"/>
    <xf numFmtId="0" fontId="6" fillId="0" borderId="0" xfId="0" applyFont="1" applyFill="1" applyBorder="1" applyAlignment="1" applyProtection="1">
      <alignment vertical="center" wrapText="1"/>
    </xf>
    <xf numFmtId="10" fontId="8" fillId="0" borderId="0" xfId="0" applyNumberFormat="1" applyFont="1" applyFill="1" applyBorder="1" applyAlignment="1" applyProtection="1">
      <alignment vertical="center"/>
    </xf>
    <xf numFmtId="164" fontId="6" fillId="0" borderId="0" xfId="0" applyNumberFormat="1" applyFont="1" applyFill="1" applyBorder="1" applyAlignment="1"/>
    <xf numFmtId="0" fontId="6" fillId="0" borderId="0" xfId="0" applyFont="1" applyFill="1" applyBorder="1" applyAlignment="1" applyProtection="1">
      <alignment horizontal="center" vertical="center" wrapText="1"/>
    </xf>
    <xf numFmtId="44" fontId="8" fillId="0" borderId="0" xfId="0" applyNumberFormat="1" applyFont="1" applyFill="1" applyBorder="1" applyAlignment="1" applyProtection="1">
      <alignment horizontal="center" vertical="top" wrapText="1"/>
      <protection locked="0"/>
    </xf>
    <xf numFmtId="44" fontId="6" fillId="0" borderId="0" xfId="0" applyNumberFormat="1" applyFont="1" applyFill="1" applyBorder="1" applyAlignment="1" applyProtection="1">
      <alignment horizontal="center" vertical="top" wrapText="1"/>
      <protection locked="0"/>
    </xf>
    <xf numFmtId="0" fontId="1" fillId="10" borderId="4" xfId="0" applyFont="1" applyFill="1" applyBorder="1" applyAlignment="1">
      <alignment horizontal="center"/>
    </xf>
    <xf numFmtId="0" fontId="2" fillId="0" borderId="5" xfId="0" applyFont="1" applyBorder="1" applyAlignment="1"/>
    <xf numFmtId="2" fontId="2" fillId="0" borderId="2" xfId="0" applyNumberFormat="1" applyFont="1" applyBorder="1" applyAlignment="1">
      <alignment horizontal="center"/>
    </xf>
    <xf numFmtId="0" fontId="1" fillId="7" borderId="33" xfId="0" applyFont="1" applyFill="1" applyBorder="1" applyAlignment="1"/>
    <xf numFmtId="0" fontId="1" fillId="7" borderId="0" xfId="0" applyFont="1" applyFill="1" applyBorder="1" applyAlignment="1"/>
    <xf numFmtId="0" fontId="1" fillId="7" borderId="6" xfId="0" applyFont="1" applyFill="1" applyBorder="1" applyAlignment="1"/>
    <xf numFmtId="0" fontId="23" fillId="0" borderId="1" xfId="0" applyFont="1" applyBorder="1" applyAlignment="1">
      <alignment wrapText="1"/>
    </xf>
    <xf numFmtId="0" fontId="26" fillId="0" borderId="0" xfId="0" applyFont="1"/>
    <xf numFmtId="0" fontId="28" fillId="8" borderId="3" xfId="0" applyFont="1" applyFill="1" applyBorder="1" applyAlignment="1">
      <alignment horizontal="center" vertical="center" wrapText="1"/>
    </xf>
    <xf numFmtId="44" fontId="26" fillId="0" borderId="4" xfId="0" applyNumberFormat="1" applyFont="1" applyBorder="1" applyAlignment="1" applyProtection="1">
      <alignment horizontal="center" vertical="top"/>
      <protection locked="0"/>
    </xf>
    <xf numFmtId="10" fontId="26" fillId="0" borderId="3" xfId="0" applyNumberFormat="1" applyFont="1" applyBorder="1" applyAlignment="1" applyProtection="1">
      <alignment horizontal="center" vertical="top"/>
      <protection locked="0"/>
    </xf>
    <xf numFmtId="10" fontId="26" fillId="0" borderId="3" xfId="0" applyNumberFormat="1" applyFont="1" applyFill="1" applyBorder="1" applyAlignment="1" applyProtection="1">
      <alignment horizontal="center" vertical="top"/>
      <protection locked="0"/>
    </xf>
    <xf numFmtId="10" fontId="25" fillId="0" borderId="18" xfId="0" applyNumberFormat="1" applyFont="1" applyBorder="1" applyAlignment="1">
      <alignment horizontal="center" vertical="center"/>
    </xf>
    <xf numFmtId="44" fontId="0" fillId="0" borderId="0" xfId="0" applyNumberFormat="1" applyAlignment="1" applyProtection="1">
      <alignment horizontal="center" vertical="center"/>
      <protection locked="0"/>
    </xf>
    <xf numFmtId="0" fontId="0" fillId="0" borderId="0" xfId="0" applyAlignment="1">
      <alignment wrapText="1"/>
    </xf>
    <xf numFmtId="0" fontId="3" fillId="0" borderId="0" xfId="0" applyFont="1" applyAlignment="1">
      <alignment horizontal="right" vertical="top" wrapText="1"/>
    </xf>
    <xf numFmtId="0" fontId="26" fillId="0" borderId="0" xfId="0" applyFont="1" applyAlignment="1">
      <alignment wrapText="1"/>
    </xf>
    <xf numFmtId="0" fontId="0" fillId="0" borderId="0" xfId="0" applyAlignment="1" applyProtection="1">
      <alignment vertical="center" wrapText="1"/>
      <protection locked="0"/>
    </xf>
    <xf numFmtId="0" fontId="0" fillId="0" borderId="0" xfId="0" applyAlignment="1">
      <alignment vertical="center" wrapText="1"/>
    </xf>
    <xf numFmtId="0" fontId="25" fillId="0" borderId="5" xfId="0" applyFont="1" applyBorder="1" applyAlignment="1">
      <alignment horizontal="center"/>
    </xf>
    <xf numFmtId="0" fontId="6" fillId="0" borderId="44" xfId="0" applyFont="1" applyBorder="1" applyAlignment="1"/>
    <xf numFmtId="44" fontId="0" fillId="0" borderId="33" xfId="0" applyNumberFormat="1" applyFill="1" applyBorder="1" applyAlignment="1" applyProtection="1">
      <alignment vertical="center" wrapText="1"/>
    </xf>
    <xf numFmtId="44" fontId="0" fillId="0" borderId="0" xfId="0" applyNumberFormat="1" applyFill="1" applyBorder="1" applyAlignment="1" applyProtection="1">
      <alignment vertical="center" wrapText="1"/>
    </xf>
    <xf numFmtId="44" fontId="2" fillId="0" borderId="15" xfId="0" applyNumberFormat="1" applyFont="1" applyFill="1" applyBorder="1" applyAlignment="1" applyProtection="1">
      <alignment vertical="center" wrapText="1"/>
    </xf>
    <xf numFmtId="44" fontId="0" fillId="0" borderId="0" xfId="0" applyNumberFormat="1" applyAlignment="1">
      <alignment vertical="center" wrapText="1"/>
    </xf>
    <xf numFmtId="0" fontId="0" fillId="0" borderId="0" xfId="0" applyAlignment="1">
      <alignment horizontal="left" wrapText="1"/>
    </xf>
    <xf numFmtId="164" fontId="24" fillId="0" borderId="3" xfId="0" applyNumberFormat="1" applyFont="1" applyFill="1" applyBorder="1" applyAlignment="1" applyProtection="1">
      <alignment horizontal="center" vertical="top" wrapText="1"/>
      <protection locked="0"/>
    </xf>
    <xf numFmtId="2" fontId="0" fillId="0" borderId="13" xfId="0" applyNumberFormat="1" applyFont="1" applyFill="1" applyBorder="1" applyAlignment="1" applyProtection="1">
      <alignment horizontal="right" vertical="top" wrapText="1"/>
      <protection locked="0"/>
    </xf>
    <xf numFmtId="164" fontId="0" fillId="0" borderId="0" xfId="0" applyNumberFormat="1" applyAlignment="1" applyProtection="1">
      <alignment horizontal="left" wrapText="1"/>
      <protection locked="0"/>
    </xf>
    <xf numFmtId="0" fontId="0" fillId="0" borderId="0" xfId="0" applyNumberFormat="1" applyAlignment="1" applyProtection="1">
      <alignment horizontal="left" wrapText="1"/>
      <protection locked="0"/>
    </xf>
    <xf numFmtId="0" fontId="0" fillId="0" borderId="0" xfId="0" applyAlignment="1" applyProtection="1">
      <alignment horizontal="left" wrapText="1"/>
      <protection locked="0"/>
    </xf>
    <xf numFmtId="0" fontId="12" fillId="0" borderId="1" xfId="0" applyFont="1" applyBorder="1" applyAlignment="1">
      <alignment wrapText="1"/>
    </xf>
    <xf numFmtId="0" fontId="25" fillId="8" borderId="3" xfId="0" applyFont="1" applyFill="1" applyBorder="1" applyAlignment="1">
      <alignment horizontal="center" vertical="center" wrapText="1"/>
    </xf>
    <xf numFmtId="0" fontId="25" fillId="8" borderId="4" xfId="0" applyFont="1" applyFill="1" applyBorder="1" applyAlignment="1">
      <alignment horizontal="center" vertical="center" wrapText="1"/>
    </xf>
    <xf numFmtId="0" fontId="18" fillId="0" borderId="0" xfId="0" applyFont="1"/>
    <xf numFmtId="0" fontId="6" fillId="0" borderId="0" xfId="0" applyFont="1"/>
    <xf numFmtId="0" fontId="29" fillId="0" borderId="0" xfId="0" applyFont="1" applyAlignment="1">
      <alignment vertical="top"/>
    </xf>
    <xf numFmtId="44" fontId="26" fillId="0" borderId="4" xfId="0" applyNumberFormat="1" applyFont="1" applyBorder="1" applyAlignment="1" applyProtection="1">
      <alignment horizontal="center" vertical="top"/>
      <protection locked="0"/>
    </xf>
    <xf numFmtId="0" fontId="18" fillId="0" borderId="0" xfId="0" applyFont="1" applyAlignment="1">
      <alignment vertical="top"/>
    </xf>
    <xf numFmtId="10" fontId="26" fillId="0" borderId="3" xfId="0" applyNumberFormat="1" applyFont="1" applyFill="1" applyBorder="1" applyAlignment="1" applyProtection="1">
      <alignment horizontal="center" vertical="top"/>
    </xf>
    <xf numFmtId="10" fontId="26" fillId="0" borderId="3" xfId="0" applyNumberFormat="1" applyFont="1" applyBorder="1" applyAlignment="1" applyProtection="1">
      <alignment horizontal="center" vertical="top"/>
    </xf>
    <xf numFmtId="0" fontId="0" fillId="0" borderId="0" xfId="0" applyAlignment="1" applyProtection="1">
      <alignment vertical="center" wrapText="1"/>
    </xf>
    <xf numFmtId="0" fontId="34" fillId="0" borderId="0" xfId="0" applyFont="1"/>
    <xf numFmtId="0" fontId="25" fillId="0" borderId="0" xfId="0" applyFont="1"/>
    <xf numFmtId="0" fontId="0" fillId="2" borderId="2" xfId="0" applyFill="1" applyBorder="1" applyAlignment="1" applyProtection="1">
      <alignment horizontal="left"/>
      <protection locked="0"/>
    </xf>
    <xf numFmtId="0" fontId="2" fillId="0" borderId="0" xfId="0" applyFont="1" applyAlignment="1">
      <alignment horizontal="right"/>
    </xf>
    <xf numFmtId="49" fontId="0" fillId="2" borderId="1" xfId="0" applyNumberFormat="1" applyFill="1" applyBorder="1" applyAlignment="1" applyProtection="1">
      <alignment horizontal="center"/>
      <protection locked="0"/>
    </xf>
    <xf numFmtId="0" fontId="13" fillId="0" borderId="0" xfId="0" applyFont="1" applyAlignment="1">
      <alignment horizontal="center" vertical="top"/>
    </xf>
    <xf numFmtId="0" fontId="5" fillId="0" borderId="0" xfId="0" applyFont="1" applyAlignment="1">
      <alignment horizontal="center" vertical="center"/>
    </xf>
    <xf numFmtId="164"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left" wrapText="1"/>
      <protection locked="0"/>
    </xf>
    <xf numFmtId="0" fontId="0" fillId="2" borderId="0" xfId="0" applyNumberFormat="1" applyFont="1" applyFill="1" applyBorder="1" applyAlignment="1" applyProtection="1">
      <alignment horizontal="center"/>
      <protection locked="0"/>
    </xf>
    <xf numFmtId="0" fontId="0" fillId="2" borderId="1" xfId="0" applyNumberFormat="1" applyFont="1" applyFill="1" applyBorder="1" applyAlignment="1" applyProtection="1">
      <alignment horizontal="center"/>
      <protection locked="0"/>
    </xf>
    <xf numFmtId="0" fontId="1" fillId="4" borderId="16" xfId="0" applyFont="1" applyFill="1" applyBorder="1" applyAlignment="1">
      <alignment horizontal="left"/>
    </xf>
    <xf numFmtId="0" fontId="1" fillId="4" borderId="27" xfId="0" applyFont="1" applyFill="1" applyBorder="1" applyAlignment="1">
      <alignment horizontal="left"/>
    </xf>
    <xf numFmtId="0" fontId="1" fillId="4" borderId="17" xfId="0" applyFont="1" applyFill="1" applyBorder="1" applyAlignment="1">
      <alignment horizontal="left"/>
    </xf>
    <xf numFmtId="0" fontId="0" fillId="2" borderId="1"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2" xfId="0" applyFill="1" applyBorder="1" applyAlignment="1" applyProtection="1">
      <alignment horizontal="center"/>
      <protection locked="0"/>
    </xf>
    <xf numFmtId="0" fontId="2" fillId="0" borderId="5" xfId="0" applyFont="1" applyFill="1" applyBorder="1" applyAlignment="1">
      <alignment horizontal="center"/>
    </xf>
    <xf numFmtId="11" fontId="0" fillId="2" borderId="5" xfId="0" applyNumberFormat="1" applyFill="1" applyBorder="1" applyAlignment="1" applyProtection="1">
      <alignment horizontal="left" vertical="top" wrapText="1"/>
      <protection locked="0"/>
    </xf>
    <xf numFmtId="11" fontId="0" fillId="2" borderId="1" xfId="0" applyNumberFormat="1" applyFill="1" applyBorder="1" applyAlignment="1" applyProtection="1">
      <alignment horizontal="left" vertical="top" wrapText="1"/>
      <protection locked="0"/>
    </xf>
    <xf numFmtId="44" fontId="0" fillId="0" borderId="16" xfId="0" applyNumberFormat="1" applyFont="1" applyFill="1" applyBorder="1" applyAlignment="1">
      <alignment horizontal="center"/>
    </xf>
    <xf numFmtId="44" fontId="0" fillId="0" borderId="27" xfId="0" applyNumberFormat="1" applyFont="1" applyFill="1" applyBorder="1" applyAlignment="1">
      <alignment horizontal="center"/>
    </xf>
    <xf numFmtId="44" fontId="0" fillId="0" borderId="17" xfId="0" applyNumberFormat="1" applyFont="1" applyFill="1" applyBorder="1" applyAlignment="1">
      <alignment horizontal="center"/>
    </xf>
    <xf numFmtId="2" fontId="0" fillId="2" borderId="2" xfId="0" applyNumberFormat="1" applyFill="1" applyBorder="1" applyAlignment="1" applyProtection="1">
      <alignment horizontal="center"/>
      <protection locked="0"/>
    </xf>
    <xf numFmtId="0" fontId="1" fillId="4" borderId="27" xfId="0" applyFont="1" applyFill="1" applyBorder="1" applyAlignment="1">
      <alignment horizontal="center"/>
    </xf>
    <xf numFmtId="0" fontId="1" fillId="4" borderId="17" xfId="0" applyFont="1" applyFill="1" applyBorder="1" applyAlignment="1">
      <alignment horizontal="center"/>
    </xf>
    <xf numFmtId="0" fontId="6" fillId="8" borderId="28" xfId="0" applyFont="1" applyFill="1" applyBorder="1" applyAlignment="1" applyProtection="1">
      <alignment horizontal="center" vertical="center"/>
    </xf>
    <xf numFmtId="0" fontId="6" fillId="8" borderId="29" xfId="0" applyFont="1" applyFill="1" applyBorder="1" applyAlignment="1" applyProtection="1">
      <alignment horizontal="center" vertical="center"/>
    </xf>
    <xf numFmtId="0" fontId="6" fillId="8" borderId="30" xfId="0" applyFont="1" applyFill="1" applyBorder="1" applyAlignment="1">
      <alignment horizontal="center" vertical="center" wrapText="1"/>
    </xf>
    <xf numFmtId="0" fontId="6" fillId="8" borderId="29" xfId="0" applyFont="1" applyFill="1" applyBorder="1" applyAlignment="1">
      <alignment horizontal="center" vertical="center"/>
    </xf>
    <xf numFmtId="0" fontId="6" fillId="8" borderId="29" xfId="0" applyFont="1" applyFill="1" applyBorder="1" applyAlignment="1">
      <alignment horizontal="center" vertical="center" wrapText="1"/>
    </xf>
    <xf numFmtId="0" fontId="6" fillId="8" borderId="31" xfId="0" applyFont="1" applyFill="1" applyBorder="1" applyAlignment="1">
      <alignment horizontal="center" vertical="center"/>
    </xf>
    <xf numFmtId="0" fontId="6" fillId="8" borderId="28" xfId="0" applyFont="1" applyFill="1" applyBorder="1" applyAlignment="1">
      <alignment horizontal="center" vertical="center" wrapText="1"/>
    </xf>
    <xf numFmtId="0" fontId="6" fillId="8" borderId="32" xfId="0" applyFont="1" applyFill="1" applyBorder="1" applyAlignment="1">
      <alignment horizontal="center" vertical="center"/>
    </xf>
    <xf numFmtId="0" fontId="2" fillId="0" borderId="0" xfId="0" applyFont="1" applyAlignment="1">
      <alignment horizontal="left"/>
    </xf>
    <xf numFmtId="44" fontId="0" fillId="2" borderId="1" xfId="0" applyNumberFormat="1" applyFill="1" applyBorder="1" applyAlignment="1" applyProtection="1">
      <alignment horizontal="center"/>
      <protection locked="0"/>
    </xf>
    <xf numFmtId="44" fontId="0" fillId="2" borderId="2" xfId="0" applyNumberFormat="1" applyFill="1" applyBorder="1" applyAlignment="1" applyProtection="1">
      <alignment horizontal="center"/>
      <protection locked="0"/>
    </xf>
    <xf numFmtId="44" fontId="8" fillId="0" borderId="14" xfId="0" applyNumberFormat="1" applyFont="1" applyFill="1" applyBorder="1" applyAlignment="1">
      <alignment horizontal="right" vertical="center"/>
    </xf>
    <xf numFmtId="8" fontId="8" fillId="0" borderId="5" xfId="0" applyNumberFormat="1" applyFont="1" applyFill="1" applyBorder="1" applyAlignment="1">
      <alignment horizontal="right" vertical="center"/>
    </xf>
    <xf numFmtId="8" fontId="8" fillId="0" borderId="23" xfId="0" applyNumberFormat="1" applyFont="1" applyFill="1" applyBorder="1" applyAlignment="1">
      <alignment horizontal="right" vertical="center"/>
    </xf>
    <xf numFmtId="8" fontId="8" fillId="0" borderId="1" xfId="0" applyNumberFormat="1" applyFont="1" applyFill="1" applyBorder="1" applyAlignment="1">
      <alignment horizontal="center" vertical="center"/>
    </xf>
    <xf numFmtId="8" fontId="8" fillId="0" borderId="8" xfId="0" applyNumberFormat="1" applyFont="1" applyFill="1" applyBorder="1" applyAlignment="1">
      <alignment horizontal="center" vertical="center"/>
    </xf>
    <xf numFmtId="10" fontId="19" fillId="0" borderId="7" xfId="0" applyNumberFormat="1" applyFont="1" applyFill="1" applyBorder="1" applyAlignment="1">
      <alignment horizontal="right"/>
    </xf>
    <xf numFmtId="10" fontId="19" fillId="0" borderId="8" xfId="0" applyNumberFormat="1" applyFont="1" applyFill="1" applyBorder="1" applyAlignment="1">
      <alignment horizontal="right"/>
    </xf>
    <xf numFmtId="10" fontId="19" fillId="0" borderId="1" xfId="0" applyNumberFormat="1" applyFont="1" applyFill="1" applyBorder="1" applyAlignment="1">
      <alignment horizontal="right"/>
    </xf>
    <xf numFmtId="10" fontId="19" fillId="0" borderId="22" xfId="0" applyNumberFormat="1" applyFont="1" applyFill="1" applyBorder="1" applyAlignment="1">
      <alignment horizontal="right"/>
    </xf>
    <xf numFmtId="0" fontId="9" fillId="0" borderId="7" xfId="0" applyFont="1" applyFill="1" applyBorder="1" applyAlignment="1">
      <alignment horizontal="center"/>
    </xf>
    <xf numFmtId="0" fontId="9" fillId="0" borderId="8" xfId="0" applyFont="1" applyFill="1" applyBorder="1" applyAlignment="1">
      <alignment horizontal="center"/>
    </xf>
    <xf numFmtId="0" fontId="9" fillId="0" borderId="7" xfId="0" applyFont="1" applyFill="1" applyBorder="1" applyAlignment="1">
      <alignment horizontal="right"/>
    </xf>
    <xf numFmtId="0" fontId="9" fillId="0" borderId="1" xfId="0" applyFont="1" applyFill="1" applyBorder="1" applyAlignment="1">
      <alignment horizontal="right"/>
    </xf>
    <xf numFmtId="0" fontId="9" fillId="0" borderId="24" xfId="0" applyFont="1" applyFill="1" applyBorder="1" applyAlignment="1">
      <alignment horizontal="right"/>
    </xf>
    <xf numFmtId="8" fontId="8" fillId="0" borderId="15" xfId="0" applyNumberFormat="1" applyFont="1" applyFill="1" applyBorder="1" applyAlignment="1">
      <alignment horizontal="right" vertical="center"/>
    </xf>
    <xf numFmtId="0" fontId="6" fillId="0" borderId="2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8" xfId="0" applyFont="1" applyFill="1" applyBorder="1" applyAlignment="1">
      <alignment horizontal="center" vertical="center" wrapText="1"/>
    </xf>
    <xf numFmtId="44" fontId="8" fillId="0" borderId="5" xfId="0" applyNumberFormat="1" applyFont="1" applyFill="1" applyBorder="1" applyAlignment="1">
      <alignment horizontal="center" vertical="center"/>
    </xf>
    <xf numFmtId="8" fontId="8" fillId="0" borderId="15" xfId="0" applyNumberFormat="1" applyFont="1" applyFill="1" applyBorder="1" applyAlignment="1">
      <alignment horizontal="center" vertical="center"/>
    </xf>
    <xf numFmtId="44" fontId="8" fillId="0" borderId="21" xfId="0" applyNumberFormat="1" applyFont="1" applyFill="1" applyBorder="1" applyAlignment="1">
      <alignment horizontal="right" vertical="center"/>
    </xf>
    <xf numFmtId="44" fontId="8" fillId="0" borderId="15" xfId="0" applyNumberFormat="1" applyFont="1" applyFill="1" applyBorder="1" applyAlignment="1">
      <alignment horizontal="right" vertical="center"/>
    </xf>
    <xf numFmtId="44" fontId="8" fillId="0" borderId="5" xfId="0" applyNumberFormat="1" applyFont="1" applyFill="1" applyBorder="1" applyAlignment="1">
      <alignment horizontal="right" vertical="center"/>
    </xf>
    <xf numFmtId="0" fontId="6" fillId="0" borderId="25" xfId="0" applyFont="1" applyFill="1" applyBorder="1" applyAlignment="1">
      <alignment horizontal="center" vertical="center" wrapText="1"/>
    </xf>
    <xf numFmtId="0" fontId="6" fillId="0" borderId="6" xfId="0" applyFont="1" applyFill="1" applyBorder="1" applyAlignment="1">
      <alignment horizontal="center" vertical="center" wrapText="1"/>
    </xf>
    <xf numFmtId="44" fontId="8" fillId="0" borderId="23" xfId="0" applyNumberFormat="1" applyFont="1" applyFill="1" applyBorder="1" applyAlignment="1">
      <alignment horizontal="right" vertical="center"/>
    </xf>
    <xf numFmtId="44" fontId="8" fillId="0" borderId="33" xfId="0" applyNumberFormat="1" applyFont="1" applyFill="1" applyBorder="1" applyAlignment="1">
      <alignment horizontal="right" vertical="center"/>
    </xf>
    <xf numFmtId="44" fontId="8" fillId="0" borderId="6" xfId="0" applyNumberFormat="1" applyFont="1" applyFill="1" applyBorder="1" applyAlignment="1">
      <alignment horizontal="right" vertical="center"/>
    </xf>
    <xf numFmtId="44" fontId="8" fillId="0" borderId="0" xfId="0" applyNumberFormat="1" applyFont="1" applyFill="1" applyBorder="1" applyAlignment="1">
      <alignment horizontal="right" vertical="center"/>
    </xf>
    <xf numFmtId="0" fontId="6" fillId="11" borderId="21" xfId="0" applyFont="1" applyFill="1" applyBorder="1" applyAlignment="1">
      <alignment horizontal="left"/>
    </xf>
    <xf numFmtId="0" fontId="6" fillId="11" borderId="15" xfId="0" applyFont="1" applyFill="1" applyBorder="1" applyAlignment="1">
      <alignment horizontal="left"/>
    </xf>
    <xf numFmtId="44" fontId="6" fillId="11" borderId="5" xfId="0" applyNumberFormat="1" applyFont="1" applyFill="1" applyBorder="1" applyAlignment="1">
      <alignment horizontal="center" vertical="top"/>
    </xf>
    <xf numFmtId="44" fontId="6" fillId="11" borderId="14" xfId="0" applyNumberFormat="1" applyFont="1" applyFill="1" applyBorder="1" applyAlignment="1">
      <alignment horizontal="center" vertical="top"/>
    </xf>
    <xf numFmtId="10" fontId="6" fillId="11" borderId="15" xfId="0" applyNumberFormat="1" applyFont="1" applyFill="1" applyBorder="1" applyAlignment="1">
      <alignment horizontal="center" vertical="top"/>
    </xf>
    <xf numFmtId="10" fontId="6" fillId="11" borderId="5" xfId="0" applyNumberFormat="1" applyFont="1" applyFill="1" applyBorder="1" applyAlignment="1">
      <alignment horizontal="center" vertical="top"/>
    </xf>
    <xf numFmtId="8" fontId="8" fillId="0" borderId="0" xfId="0" applyNumberFormat="1" applyFont="1" applyFill="1" applyBorder="1" applyAlignment="1">
      <alignment horizontal="center" vertical="center"/>
    </xf>
    <xf numFmtId="8" fontId="8" fillId="0" borderId="6" xfId="0" applyNumberFormat="1" applyFont="1" applyFill="1" applyBorder="1" applyAlignment="1">
      <alignment horizontal="center" vertical="center"/>
    </xf>
    <xf numFmtId="10" fontId="19" fillId="0" borderId="33" xfId="0" applyNumberFormat="1" applyFont="1" applyFill="1" applyBorder="1" applyAlignment="1">
      <alignment horizontal="right"/>
    </xf>
    <xf numFmtId="10" fontId="19" fillId="0" borderId="6" xfId="0" applyNumberFormat="1" applyFont="1" applyFill="1" applyBorder="1" applyAlignment="1">
      <alignment horizontal="right"/>
    </xf>
    <xf numFmtId="10" fontId="19" fillId="0" borderId="0" xfId="0" applyNumberFormat="1" applyFont="1" applyFill="1" applyBorder="1" applyAlignment="1">
      <alignment horizontal="right"/>
    </xf>
    <xf numFmtId="10" fontId="19" fillId="0" borderId="25" xfId="0" applyNumberFormat="1" applyFont="1" applyFill="1" applyBorder="1" applyAlignment="1">
      <alignment horizontal="right"/>
    </xf>
    <xf numFmtId="0" fontId="9" fillId="0" borderId="33" xfId="0" applyFont="1" applyFill="1" applyBorder="1" applyAlignment="1">
      <alignment horizontal="center"/>
    </xf>
    <xf numFmtId="0" fontId="9" fillId="0" borderId="6" xfId="0" applyFont="1" applyFill="1" applyBorder="1" applyAlignment="1">
      <alignment horizontal="center"/>
    </xf>
    <xf numFmtId="0" fontId="9" fillId="0" borderId="33" xfId="0" applyFont="1" applyFill="1" applyBorder="1" applyAlignment="1">
      <alignment horizontal="right"/>
    </xf>
    <xf numFmtId="0" fontId="9" fillId="0" borderId="0" xfId="0" applyFont="1" applyFill="1" applyBorder="1" applyAlignment="1">
      <alignment horizontal="right"/>
    </xf>
    <xf numFmtId="0" fontId="9" fillId="0" borderId="26" xfId="0" applyFont="1" applyFill="1" applyBorder="1" applyAlignment="1">
      <alignment horizontal="right"/>
    </xf>
    <xf numFmtId="44" fontId="9" fillId="0" borderId="14" xfId="0" applyNumberFormat="1" applyFont="1" applyFill="1" applyBorder="1" applyAlignment="1">
      <alignment horizontal="center" vertical="center"/>
    </xf>
    <xf numFmtId="8" fontId="9" fillId="0" borderId="15" xfId="0" applyNumberFormat="1" applyFont="1" applyFill="1" applyBorder="1" applyAlignment="1">
      <alignment horizontal="center" vertical="center"/>
    </xf>
    <xf numFmtId="0" fontId="4" fillId="0" borderId="0" xfId="0" applyFont="1" applyAlignment="1">
      <alignment horizontal="center"/>
    </xf>
    <xf numFmtId="44" fontId="6" fillId="12" borderId="19" xfId="0" applyNumberFormat="1" applyFont="1" applyFill="1" applyBorder="1" applyAlignment="1">
      <alignment horizontal="center" vertical="center"/>
    </xf>
    <xf numFmtId="8" fontId="6" fillId="12" borderId="19" xfId="0" applyNumberFormat="1" applyFont="1" applyFill="1" applyBorder="1" applyAlignment="1">
      <alignment horizontal="center" vertical="center"/>
    </xf>
    <xf numFmtId="8" fontId="6" fillId="12" borderId="37" xfId="0" applyNumberFormat="1" applyFont="1" applyFill="1" applyBorder="1" applyAlignment="1">
      <alignment horizontal="center" vertical="center"/>
    </xf>
    <xf numFmtId="44" fontId="6" fillId="12" borderId="36" xfId="0" applyNumberFormat="1" applyFont="1" applyFill="1" applyBorder="1" applyAlignment="1">
      <alignment horizontal="center" vertical="center"/>
    </xf>
    <xf numFmtId="44" fontId="6" fillId="12" borderId="20" xfId="0" applyNumberFormat="1" applyFont="1" applyFill="1" applyBorder="1" applyAlignment="1">
      <alignment horizontal="center" vertical="center"/>
    </xf>
    <xf numFmtId="44" fontId="6" fillId="12" borderId="18" xfId="0" applyNumberFormat="1" applyFont="1" applyFill="1" applyBorder="1" applyAlignment="1">
      <alignment horizontal="center" vertical="center"/>
    </xf>
    <xf numFmtId="8" fontId="6" fillId="12" borderId="20" xfId="0" applyNumberFormat="1" applyFont="1" applyFill="1" applyBorder="1" applyAlignment="1">
      <alignment horizontal="center" vertical="center"/>
    </xf>
    <xf numFmtId="44" fontId="6" fillId="12" borderId="19" xfId="0" applyNumberFormat="1" applyFont="1" applyFill="1" applyBorder="1" applyAlignment="1">
      <alignment horizontal="right" vertical="center"/>
    </xf>
    <xf numFmtId="44" fontId="6" fillId="12" borderId="37" xfId="0" applyNumberFormat="1" applyFont="1" applyFill="1" applyBorder="1" applyAlignment="1">
      <alignment horizontal="right" vertical="center"/>
    </xf>
    <xf numFmtId="44" fontId="2" fillId="0" borderId="0" xfId="0" applyNumberFormat="1" applyFont="1" applyBorder="1" applyAlignment="1">
      <alignment horizontal="right" vertical="center"/>
    </xf>
    <xf numFmtId="44" fontId="2" fillId="6" borderId="19" xfId="0" applyNumberFormat="1" applyFont="1" applyFill="1" applyBorder="1" applyAlignment="1">
      <alignment horizontal="right" vertical="center"/>
    </xf>
    <xf numFmtId="0" fontId="2" fillId="6" borderId="9" xfId="0" applyFont="1" applyFill="1" applyBorder="1" applyAlignment="1">
      <alignment horizontal="left" vertical="center"/>
    </xf>
    <xf numFmtId="0" fontId="2" fillId="0" borderId="1" xfId="0" applyFont="1" applyBorder="1" applyAlignment="1">
      <alignment horizontal="left" vertical="center"/>
    </xf>
    <xf numFmtId="0" fontId="6" fillId="0" borderId="0" xfId="0" applyFont="1" applyFill="1" applyBorder="1" applyAlignment="1">
      <alignment horizontal="left" vertical="center"/>
    </xf>
    <xf numFmtId="44" fontId="8" fillId="0" borderId="25" xfId="0" applyNumberFormat="1" applyFont="1" applyFill="1" applyBorder="1" applyAlignment="1">
      <alignment horizontal="right" vertical="center"/>
    </xf>
    <xf numFmtId="8" fontId="8" fillId="0" borderId="6" xfId="0" applyNumberFormat="1" applyFont="1" applyFill="1" applyBorder="1" applyAlignment="1">
      <alignment horizontal="right" vertical="center"/>
    </xf>
    <xf numFmtId="44" fontId="9" fillId="0" borderId="33" xfId="0" applyNumberFormat="1" applyFont="1" applyFill="1" applyBorder="1" applyAlignment="1">
      <alignment horizontal="center" vertical="center"/>
    </xf>
    <xf numFmtId="8" fontId="9" fillId="0" borderId="6" xfId="0" applyNumberFormat="1" applyFont="1" applyFill="1" applyBorder="1" applyAlignment="1">
      <alignment horizontal="center" vertical="center"/>
    </xf>
    <xf numFmtId="8" fontId="8" fillId="0" borderId="0" xfId="0" applyNumberFormat="1" applyFont="1" applyFill="1" applyBorder="1" applyAlignment="1">
      <alignment horizontal="right" vertical="center"/>
    </xf>
    <xf numFmtId="8" fontId="8" fillId="0" borderId="26" xfId="0" applyNumberFormat="1" applyFont="1" applyFill="1" applyBorder="1" applyAlignment="1">
      <alignment horizontal="right" vertical="center"/>
    </xf>
    <xf numFmtId="44" fontId="6" fillId="11" borderId="21" xfId="0" applyNumberFormat="1" applyFont="1" applyFill="1" applyBorder="1" applyAlignment="1">
      <alignment horizontal="center" vertical="top"/>
    </xf>
    <xf numFmtId="44" fontId="6" fillId="11" borderId="5" xfId="0" applyNumberFormat="1" applyFont="1" applyFill="1" applyBorder="1" applyAlignment="1">
      <alignment horizontal="right" vertical="top"/>
    </xf>
    <xf numFmtId="8" fontId="6" fillId="11" borderId="5" xfId="0" applyNumberFormat="1" applyFont="1" applyFill="1" applyBorder="1" applyAlignment="1">
      <alignment horizontal="right" vertical="top"/>
    </xf>
    <xf numFmtId="8" fontId="6" fillId="11" borderId="23" xfId="0" applyNumberFormat="1" applyFont="1" applyFill="1" applyBorder="1" applyAlignment="1">
      <alignment horizontal="right" vertical="top"/>
    </xf>
    <xf numFmtId="10" fontId="19" fillId="0" borderId="24" xfId="0" applyNumberFormat="1" applyFont="1" applyFill="1" applyBorder="1" applyAlignment="1">
      <alignment horizontal="right"/>
    </xf>
    <xf numFmtId="0" fontId="16" fillId="0" borderId="7" xfId="0" applyFont="1" applyFill="1" applyBorder="1" applyAlignment="1">
      <alignment horizontal="center" vertical="top"/>
    </xf>
    <xf numFmtId="0" fontId="16" fillId="0" borderId="8" xfId="0" applyFont="1" applyFill="1" applyBorder="1" applyAlignment="1">
      <alignment horizontal="center" vertical="top"/>
    </xf>
    <xf numFmtId="0" fontId="16" fillId="0" borderId="33"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26" xfId="0" applyFont="1" applyFill="1" applyBorder="1" applyAlignment="1">
      <alignment horizontal="left" vertical="top" wrapText="1"/>
    </xf>
    <xf numFmtId="10" fontId="20" fillId="11" borderId="41" xfId="0" applyNumberFormat="1" applyFont="1" applyFill="1" applyBorder="1" applyAlignment="1">
      <alignment horizontal="right"/>
    </xf>
    <xf numFmtId="10" fontId="20" fillId="11" borderId="40" xfId="0" applyNumberFormat="1" applyFont="1" applyFill="1" applyBorder="1" applyAlignment="1">
      <alignment horizontal="right"/>
    </xf>
    <xf numFmtId="10" fontId="21" fillId="11" borderId="39" xfId="0" applyNumberFormat="1" applyFont="1" applyFill="1" applyBorder="1" applyAlignment="1">
      <alignment horizontal="right"/>
    </xf>
    <xf numFmtId="10" fontId="21" fillId="11" borderId="40" xfId="0" applyNumberFormat="1" applyFont="1" applyFill="1" applyBorder="1" applyAlignment="1">
      <alignment horizontal="right"/>
    </xf>
    <xf numFmtId="8" fontId="9" fillId="11" borderId="41" xfId="0" applyNumberFormat="1" applyFont="1" applyFill="1" applyBorder="1" applyAlignment="1">
      <alignment horizontal="right"/>
    </xf>
    <xf numFmtId="8" fontId="9" fillId="11" borderId="43" xfId="0" applyNumberFormat="1" applyFont="1" applyFill="1" applyBorder="1" applyAlignment="1">
      <alignment horizontal="right"/>
    </xf>
    <xf numFmtId="8" fontId="9" fillId="11" borderId="42" xfId="0" applyNumberFormat="1" applyFont="1" applyFill="1" applyBorder="1" applyAlignment="1">
      <alignment horizontal="right"/>
    </xf>
    <xf numFmtId="0" fontId="26" fillId="0" borderId="3" xfId="0" applyNumberFormat="1" applyFont="1" applyFill="1" applyBorder="1" applyAlignment="1" applyProtection="1">
      <alignment horizontal="left" vertical="top" wrapText="1"/>
      <protection locked="0"/>
    </xf>
    <xf numFmtId="0" fontId="26" fillId="0" borderId="4" xfId="0" applyNumberFormat="1" applyFont="1" applyFill="1" applyBorder="1" applyAlignment="1" applyProtection="1">
      <alignment horizontal="left" vertical="top" wrapText="1"/>
      <protection locked="0"/>
    </xf>
    <xf numFmtId="0" fontId="26" fillId="0" borderId="2" xfId="0" applyNumberFormat="1" applyFont="1" applyFill="1" applyBorder="1" applyAlignment="1" applyProtection="1">
      <alignment horizontal="left" vertical="top" wrapText="1"/>
      <protection locked="0"/>
    </xf>
    <xf numFmtId="44" fontId="26" fillId="0" borderId="3" xfId="0" applyNumberFormat="1" applyFont="1" applyFill="1" applyBorder="1" applyAlignment="1" applyProtection="1">
      <alignment horizontal="center" vertical="top"/>
      <protection locked="0"/>
    </xf>
    <xf numFmtId="44" fontId="26" fillId="0" borderId="4" xfId="0" applyNumberFormat="1" applyFont="1" applyFill="1" applyBorder="1" applyAlignment="1" applyProtection="1">
      <alignment horizontal="center" vertical="top"/>
      <protection locked="0"/>
    </xf>
    <xf numFmtId="44" fontId="26" fillId="0" borderId="3" xfId="0" applyNumberFormat="1" applyFont="1" applyBorder="1" applyAlignment="1" applyProtection="1">
      <alignment horizontal="center" vertical="top"/>
      <protection locked="0"/>
    </xf>
    <xf numFmtId="44" fontId="26" fillId="0" borderId="4" xfId="0" applyNumberFormat="1" applyFont="1" applyBorder="1" applyAlignment="1" applyProtection="1">
      <alignment horizontal="center" vertical="top"/>
      <protection locked="0"/>
    </xf>
    <xf numFmtId="0" fontId="26" fillId="0" borderId="13" xfId="0" applyNumberFormat="1" applyFont="1" applyFill="1" applyBorder="1" applyAlignment="1" applyProtection="1">
      <alignment horizontal="left" vertical="top" wrapText="1"/>
      <protection locked="0"/>
    </xf>
    <xf numFmtId="0" fontId="29" fillId="0" borderId="5" xfId="0" applyFont="1" applyBorder="1" applyAlignment="1">
      <alignment horizontal="left" vertical="top" wrapText="1"/>
    </xf>
    <xf numFmtId="0" fontId="29" fillId="0" borderId="1" xfId="0" applyFont="1" applyBorder="1" applyAlignment="1">
      <alignment horizontal="left" vertical="top" wrapText="1"/>
    </xf>
    <xf numFmtId="0" fontId="25" fillId="8" borderId="3" xfId="0" applyFont="1" applyFill="1" applyBorder="1" applyAlignment="1">
      <alignment horizontal="center" vertical="center" wrapText="1"/>
    </xf>
    <xf numFmtId="0" fontId="25" fillId="8" borderId="4" xfId="0" applyFont="1" applyFill="1" applyBorder="1" applyAlignment="1">
      <alignment horizontal="center" vertical="center" wrapText="1"/>
    </xf>
    <xf numFmtId="44" fontId="25" fillId="0" borderId="18" xfId="0" applyNumberFormat="1" applyFont="1" applyBorder="1" applyAlignment="1">
      <alignment horizontal="center" vertical="center"/>
    </xf>
    <xf numFmtId="44" fontId="25" fillId="0" borderId="20" xfId="0" applyNumberFormat="1" applyFont="1" applyBorder="1" applyAlignment="1">
      <alignment horizontal="center" vertical="center"/>
    </xf>
    <xf numFmtId="44" fontId="27" fillId="0" borderId="18" xfId="0" applyNumberFormat="1" applyFont="1" applyBorder="1" applyAlignment="1">
      <alignment horizontal="center" vertical="center"/>
    </xf>
    <xf numFmtId="44" fontId="27" fillId="0" borderId="20" xfId="0" applyNumberFormat="1" applyFont="1" applyBorder="1" applyAlignment="1">
      <alignment horizontal="center" vertical="center"/>
    </xf>
    <xf numFmtId="0" fontId="0" fillId="0" borderId="0" xfId="0" applyFill="1" applyBorder="1" applyAlignment="1">
      <alignment horizontal="left" vertical="top" wrapText="1"/>
    </xf>
    <xf numFmtId="44" fontId="26" fillId="0" borderId="3" xfId="0" applyNumberFormat="1" applyFont="1" applyFill="1" applyBorder="1" applyAlignment="1" applyProtection="1">
      <alignment horizontal="center" vertical="top"/>
    </xf>
    <xf numFmtId="44" fontId="26" fillId="0" borderId="4" xfId="0" applyNumberFormat="1" applyFont="1" applyFill="1" applyBorder="1" applyAlignment="1" applyProtection="1">
      <alignment horizontal="center" vertical="top"/>
    </xf>
    <xf numFmtId="164" fontId="0" fillId="0" borderId="1" xfId="0" applyNumberFormat="1" applyFill="1" applyBorder="1" applyAlignment="1">
      <alignment horizontal="center"/>
    </xf>
    <xf numFmtId="0" fontId="0" fillId="0" borderId="1" xfId="0" applyFill="1" applyBorder="1" applyAlignment="1">
      <alignment horizontal="center"/>
    </xf>
    <xf numFmtId="0" fontId="18" fillId="0" borderId="0" xfId="0" applyFont="1" applyAlignment="1">
      <alignment horizontal="center"/>
    </xf>
    <xf numFmtId="0" fontId="0" fillId="0" borderId="1" xfId="0" applyFill="1" applyBorder="1" applyAlignment="1">
      <alignment horizontal="left" wrapText="1"/>
    </xf>
    <xf numFmtId="0" fontId="0" fillId="0" borderId="2" xfId="0" applyFill="1" applyBorder="1" applyAlignment="1">
      <alignment horizontal="left" wrapText="1"/>
    </xf>
    <xf numFmtId="44" fontId="26" fillId="0" borderId="3" xfId="0" applyNumberFormat="1" applyFont="1" applyBorder="1" applyAlignment="1" applyProtection="1">
      <alignment horizontal="center" vertical="top"/>
    </xf>
    <xf numFmtId="44" fontId="26" fillId="0" borderId="4" xfId="0" applyNumberFormat="1" applyFont="1" applyBorder="1" applyAlignment="1" applyProtection="1">
      <alignment horizontal="center" vertical="top"/>
    </xf>
    <xf numFmtId="0" fontId="0" fillId="0" borderId="0" xfId="0" applyFont="1" applyBorder="1" applyAlignment="1">
      <alignment horizontal="left"/>
    </xf>
    <xf numFmtId="0" fontId="0" fillId="0" borderId="0" xfId="0" applyFont="1" applyFill="1" applyBorder="1" applyAlignment="1">
      <alignment horizontal="left"/>
    </xf>
    <xf numFmtId="0" fontId="1" fillId="3" borderId="3" xfId="0" applyFont="1" applyFill="1" applyBorder="1" applyAlignment="1">
      <alignment horizontal="left"/>
    </xf>
    <xf numFmtId="0" fontId="1" fillId="3" borderId="2" xfId="0" applyFont="1" applyFill="1" applyBorder="1" applyAlignment="1">
      <alignment horizontal="left"/>
    </xf>
    <xf numFmtId="0" fontId="1" fillId="3" borderId="4" xfId="0" applyFont="1" applyFill="1" applyBorder="1" applyAlignment="1">
      <alignment horizontal="left"/>
    </xf>
    <xf numFmtId="0" fontId="2" fillId="0" borderId="0" xfId="0" applyFont="1" applyFill="1" applyBorder="1" applyAlignment="1">
      <alignment horizontal="right"/>
    </xf>
    <xf numFmtId="0" fontId="0" fillId="0" borderId="0" xfId="0" applyFill="1" applyBorder="1" applyAlignment="1">
      <alignment horizontal="left"/>
    </xf>
    <xf numFmtId="0" fontId="25" fillId="8" borderId="2" xfId="0" applyFont="1" applyFill="1" applyBorder="1" applyAlignment="1">
      <alignment horizontal="center" vertical="center" wrapText="1"/>
    </xf>
    <xf numFmtId="44" fontId="31" fillId="0" borderId="0" xfId="0" applyNumberFormat="1" applyFont="1" applyBorder="1" applyAlignment="1">
      <alignment horizontal="center" vertical="center"/>
    </xf>
    <xf numFmtId="0" fontId="2" fillId="0" borderId="34" xfId="0" applyFont="1" applyBorder="1" applyAlignment="1">
      <alignment horizontal="center"/>
    </xf>
    <xf numFmtId="0" fontId="12" fillId="0" borderId="0" xfId="0" applyFont="1" applyAlignment="1">
      <alignment horizontal="left" wrapText="1"/>
    </xf>
    <xf numFmtId="0" fontId="2" fillId="0" borderId="0" xfId="0" applyFont="1" applyAlignment="1">
      <alignment horizontal="left" vertical="center"/>
    </xf>
    <xf numFmtId="0" fontId="25" fillId="0" borderId="0" xfId="0" applyFont="1" applyBorder="1" applyAlignment="1">
      <alignment horizontal="center"/>
    </xf>
    <xf numFmtId="0" fontId="33" fillId="0" borderId="5" xfId="0" applyFont="1" applyBorder="1" applyAlignment="1">
      <alignment horizontal="center" wrapText="1"/>
    </xf>
    <xf numFmtId="0" fontId="33" fillId="0" borderId="0" xfId="0" applyFont="1" applyAlignment="1">
      <alignment horizontal="center" wrapText="1"/>
    </xf>
    <xf numFmtId="44" fontId="2" fillId="6" borderId="19" xfId="0" applyNumberFormat="1" applyFont="1" applyFill="1" applyBorder="1" applyAlignment="1">
      <alignment horizontal="center" vertical="center"/>
    </xf>
    <xf numFmtId="44" fontId="7" fillId="0" borderId="0" xfId="0" applyNumberFormat="1" applyFont="1" applyAlignment="1">
      <alignment horizontal="center" vertical="center"/>
    </xf>
    <xf numFmtId="0" fontId="2" fillId="6" borderId="19" xfId="0" applyFont="1" applyFill="1" applyBorder="1" applyAlignment="1">
      <alignment horizontal="left" vertical="center"/>
    </xf>
    <xf numFmtId="0" fontId="32" fillId="0" borderId="0" xfId="0" applyFont="1" applyAlignment="1">
      <alignment horizontal="center" vertical="center"/>
    </xf>
    <xf numFmtId="0" fontId="2" fillId="0" borderId="0" xfId="0" applyFont="1" applyBorder="1" applyAlignment="1">
      <alignment horizontal="left" vertical="center"/>
    </xf>
    <xf numFmtId="0" fontId="0" fillId="0" borderId="3" xfId="0" applyNumberFormat="1" applyFont="1" applyFill="1" applyBorder="1" applyAlignment="1" applyProtection="1">
      <alignment horizontal="left" vertical="top" wrapText="1"/>
      <protection locked="0"/>
    </xf>
    <xf numFmtId="0" fontId="0" fillId="0" borderId="2" xfId="0" applyNumberFormat="1" applyFont="1" applyFill="1" applyBorder="1" applyAlignment="1" applyProtection="1">
      <alignment horizontal="left" vertical="top" wrapText="1"/>
      <protection locked="0"/>
    </xf>
    <xf numFmtId="0" fontId="0" fillId="0" borderId="4" xfId="0" applyNumberFormat="1" applyFont="1" applyFill="1" applyBorder="1" applyAlignment="1" applyProtection="1">
      <alignment horizontal="left" vertical="top" wrapText="1"/>
      <protection locked="0"/>
    </xf>
    <xf numFmtId="0" fontId="1" fillId="7" borderId="3" xfId="0" applyFont="1" applyFill="1" applyBorder="1" applyAlignment="1">
      <alignment horizontal="left"/>
    </xf>
    <xf numFmtId="0" fontId="1" fillId="7" borderId="2" xfId="0" applyFont="1" applyFill="1" applyBorder="1" applyAlignment="1">
      <alignment horizontal="left"/>
    </xf>
    <xf numFmtId="164" fontId="1" fillId="7" borderId="2" xfId="0" applyNumberFormat="1" applyFont="1" applyFill="1" applyBorder="1" applyAlignment="1">
      <alignment horizontal="center"/>
    </xf>
    <xf numFmtId="0" fontId="1" fillId="7" borderId="2" xfId="0" applyFont="1" applyFill="1" applyBorder="1" applyAlignment="1">
      <alignment horizontal="center"/>
    </xf>
    <xf numFmtId="0" fontId="0" fillId="0" borderId="3"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44" fontId="0" fillId="0" borderId="13" xfId="0" applyNumberFormat="1" applyFill="1" applyBorder="1" applyAlignment="1" applyProtection="1">
      <alignment horizontal="right" vertical="center"/>
      <protection locked="0"/>
    </xf>
    <xf numFmtId="44" fontId="0" fillId="0" borderId="3" xfId="0" applyNumberFormat="1" applyFill="1" applyBorder="1" applyAlignment="1" applyProtection="1">
      <alignment horizontal="center" vertical="center"/>
      <protection locked="0"/>
    </xf>
    <xf numFmtId="44" fontId="0" fillId="0" borderId="2" xfId="0" applyNumberFormat="1" applyFill="1" applyBorder="1" applyAlignment="1" applyProtection="1">
      <alignment horizontal="center" vertical="center"/>
      <protection locked="0"/>
    </xf>
    <xf numFmtId="0" fontId="0" fillId="0" borderId="14" xfId="0" applyNumberFormat="1" applyFill="1" applyBorder="1" applyAlignment="1" applyProtection="1">
      <alignment horizontal="left" vertical="center" wrapText="1"/>
      <protection locked="0"/>
    </xf>
    <xf numFmtId="0" fontId="0" fillId="0" borderId="5" xfId="0" applyNumberFormat="1" applyFill="1" applyBorder="1" applyAlignment="1" applyProtection="1">
      <alignment horizontal="left" vertical="center" wrapText="1"/>
      <protection locked="0"/>
    </xf>
    <xf numFmtId="0" fontId="0" fillId="0" borderId="15" xfId="0" applyNumberFormat="1" applyFill="1" applyBorder="1" applyAlignment="1" applyProtection="1">
      <alignment horizontal="left" vertical="center" wrapText="1"/>
      <protection locked="0"/>
    </xf>
    <xf numFmtId="0" fontId="0" fillId="0" borderId="13" xfId="0" applyNumberFormat="1" applyFill="1" applyBorder="1" applyAlignment="1" applyProtection="1">
      <alignment horizontal="left" vertical="center" wrapText="1"/>
      <protection locked="0"/>
    </xf>
    <xf numFmtId="0" fontId="25" fillId="8" borderId="13" xfId="0" applyFont="1" applyFill="1" applyBorder="1" applyAlignment="1">
      <alignment horizontal="center" vertical="center" wrapText="1"/>
    </xf>
    <xf numFmtId="44" fontId="0" fillId="0" borderId="18" xfId="0" applyNumberFormat="1" applyFill="1" applyBorder="1" applyAlignment="1" applyProtection="1">
      <alignment horizontal="right" vertical="center" wrapText="1"/>
    </xf>
    <xf numFmtId="44" fontId="0" fillId="0" borderId="19" xfId="0" applyNumberFormat="1" applyFill="1" applyBorder="1" applyAlignment="1" applyProtection="1">
      <alignment horizontal="right" vertical="center" wrapText="1"/>
    </xf>
    <xf numFmtId="44" fontId="0" fillId="0" borderId="18" xfId="0" applyNumberFormat="1" applyFill="1" applyBorder="1" applyAlignment="1" applyProtection="1">
      <alignment horizontal="center" vertical="center" wrapText="1"/>
    </xf>
    <xf numFmtId="44" fontId="0" fillId="0" borderId="19" xfId="0" applyNumberFormat="1" applyFill="1" applyBorder="1" applyAlignment="1" applyProtection="1">
      <alignment horizontal="center" vertical="center" wrapText="1"/>
    </xf>
    <xf numFmtId="44" fontId="0" fillId="0" borderId="18" xfId="0" applyNumberFormat="1" applyFill="1" applyBorder="1" applyAlignment="1" applyProtection="1">
      <alignment horizontal="center" vertical="center"/>
    </xf>
    <xf numFmtId="44" fontId="0" fillId="0" borderId="19" xfId="0" applyNumberFormat="1" applyFill="1" applyBorder="1" applyAlignment="1" applyProtection="1">
      <alignment horizontal="center" vertical="center"/>
    </xf>
    <xf numFmtId="10" fontId="0" fillId="0" borderId="35" xfId="0" applyNumberFormat="1" applyFill="1" applyBorder="1" applyAlignment="1" applyProtection="1">
      <alignment horizontal="center" vertical="center"/>
    </xf>
    <xf numFmtId="0" fontId="1" fillId="7" borderId="2" xfId="0" applyFont="1" applyFill="1" applyBorder="1" applyAlignment="1">
      <alignment horizontal="right"/>
    </xf>
    <xf numFmtId="44" fontId="30" fillId="0" borderId="0" xfId="0" applyNumberFormat="1" applyFont="1" applyBorder="1" applyAlignment="1">
      <alignment horizontal="right"/>
    </xf>
    <xf numFmtId="0" fontId="33" fillId="0" borderId="0" xfId="0" applyFont="1" applyAlignment="1">
      <alignment horizontal="center" vertical="top" wrapText="1"/>
    </xf>
    <xf numFmtId="0" fontId="33" fillId="0" borderId="1" xfId="0" applyFont="1" applyBorder="1" applyAlignment="1">
      <alignment horizontal="center" vertical="top" wrapText="1"/>
    </xf>
    <xf numFmtId="44" fontId="0" fillId="0" borderId="3" xfId="0" applyNumberFormat="1" applyFont="1" applyFill="1" applyBorder="1" applyAlignment="1" applyProtection="1">
      <alignment horizontal="right" vertical="top" wrapText="1"/>
      <protection locked="0"/>
    </xf>
    <xf numFmtId="44" fontId="0" fillId="0" borderId="4" xfId="0" applyNumberFormat="1" applyFont="1" applyFill="1" applyBorder="1" applyAlignment="1" applyProtection="1">
      <alignment horizontal="right" vertical="top" wrapText="1"/>
      <protection locked="0"/>
    </xf>
    <xf numFmtId="44" fontId="6" fillId="0" borderId="0" xfId="0" applyNumberFormat="1" applyFont="1" applyAlignment="1">
      <alignment horizontal="right" vertical="center"/>
    </xf>
    <xf numFmtId="0" fontId="6" fillId="0" borderId="0" xfId="0" applyFont="1" applyAlignment="1">
      <alignment horizontal="left" vertical="center" wrapText="1"/>
    </xf>
    <xf numFmtId="0" fontId="2" fillId="0" borderId="5" xfId="0" applyFont="1" applyBorder="1" applyAlignment="1">
      <alignment horizontal="right"/>
    </xf>
    <xf numFmtId="44" fontId="0" fillId="0" borderId="3" xfId="0" applyNumberFormat="1" applyFont="1" applyFill="1" applyBorder="1" applyAlignment="1" applyProtection="1">
      <alignment horizontal="center" vertical="top" wrapText="1"/>
      <protection locked="0"/>
    </xf>
    <xf numFmtId="44" fontId="0" fillId="0" borderId="4" xfId="0" applyNumberFormat="1" applyFont="1" applyFill="1" applyBorder="1" applyAlignment="1" applyProtection="1">
      <alignment horizontal="center" vertical="top" wrapText="1"/>
      <protection locked="0"/>
    </xf>
    <xf numFmtId="10" fontId="0" fillId="0" borderId="13" xfId="0" applyNumberFormat="1" applyFill="1" applyBorder="1" applyAlignment="1" applyProtection="1">
      <alignment horizontal="center" vertical="center"/>
      <protection locked="0"/>
    </xf>
    <xf numFmtId="10" fontId="0" fillId="0" borderId="13" xfId="0" applyNumberFormat="1" applyFill="1" applyBorder="1" applyAlignment="1" applyProtection="1">
      <alignment horizontal="center" vertical="center"/>
    </xf>
    <xf numFmtId="44" fontId="0" fillId="0" borderId="3" xfId="0" applyNumberFormat="1" applyFill="1" applyBorder="1" applyAlignment="1" applyProtection="1">
      <alignment horizontal="center" vertical="center"/>
    </xf>
    <xf numFmtId="44" fontId="0" fillId="0" borderId="2" xfId="0" applyNumberFormat="1" applyFill="1" applyBorder="1" applyAlignment="1" applyProtection="1">
      <alignment horizontal="center" vertical="center"/>
    </xf>
    <xf numFmtId="0" fontId="1" fillId="9" borderId="2" xfId="0" applyFont="1" applyFill="1" applyBorder="1" applyAlignment="1">
      <alignment horizontal="right"/>
    </xf>
    <xf numFmtId="0" fontId="1" fillId="9" borderId="3" xfId="0" applyFont="1" applyFill="1" applyBorder="1" applyAlignment="1">
      <alignment horizontal="left"/>
    </xf>
    <xf numFmtId="0" fontId="1" fillId="9" borderId="2" xfId="0" applyFont="1" applyFill="1" applyBorder="1" applyAlignment="1">
      <alignment horizontal="left"/>
    </xf>
    <xf numFmtId="164" fontId="1" fillId="9" borderId="2" xfId="0" applyNumberFormat="1" applyFont="1" applyFill="1" applyBorder="1" applyAlignment="1">
      <alignment horizontal="center"/>
    </xf>
    <xf numFmtId="0" fontId="1" fillId="9" borderId="2" xfId="0" applyFont="1" applyFill="1" applyBorder="1" applyAlignment="1">
      <alignment horizontal="center"/>
    </xf>
    <xf numFmtId="0" fontId="2" fillId="8" borderId="13" xfId="0" applyFont="1" applyFill="1" applyBorder="1" applyAlignment="1">
      <alignment horizontal="center" vertical="center" wrapText="1"/>
    </xf>
    <xf numFmtId="44" fontId="0" fillId="0" borderId="3" xfId="0" applyNumberFormat="1" applyFill="1" applyBorder="1" applyAlignment="1" applyProtection="1">
      <alignment horizontal="center" vertical="center" wrapText="1"/>
    </xf>
    <xf numFmtId="7" fontId="0" fillId="0" borderId="2" xfId="0" applyNumberFormat="1" applyFill="1" applyBorder="1" applyAlignment="1" applyProtection="1">
      <alignment horizontal="center" vertical="center" wrapText="1"/>
    </xf>
    <xf numFmtId="7" fontId="0" fillId="2" borderId="13" xfId="0" applyNumberFormat="1" applyFill="1" applyBorder="1" applyAlignment="1" applyProtection="1">
      <alignment horizontal="center" vertical="center"/>
      <protection locked="0"/>
    </xf>
    <xf numFmtId="7" fontId="0" fillId="0" borderId="3" xfId="0" applyNumberFormat="1" applyFill="1" applyBorder="1" applyAlignment="1" applyProtection="1">
      <alignment horizontal="center" vertical="center"/>
    </xf>
    <xf numFmtId="0" fontId="2" fillId="8"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4" xfId="0" applyFont="1" applyFill="1" applyBorder="1" applyAlignment="1">
      <alignment horizontal="center" vertical="center" wrapText="1"/>
    </xf>
    <xf numFmtId="44" fontId="0" fillId="2" borderId="3" xfId="0" applyNumberFormat="1" applyFont="1" applyFill="1" applyBorder="1" applyAlignment="1" applyProtection="1">
      <alignment horizontal="right" vertical="top" wrapText="1"/>
      <protection locked="0"/>
    </xf>
    <xf numFmtId="44" fontId="0" fillId="2" borderId="4" xfId="0" applyNumberFormat="1" applyFont="1" applyFill="1" applyBorder="1" applyAlignment="1" applyProtection="1">
      <alignment horizontal="right" vertical="top" wrapText="1"/>
      <protection locked="0"/>
    </xf>
    <xf numFmtId="0" fontId="0" fillId="2" borderId="3" xfId="0" applyNumberFormat="1" applyFont="1" applyFill="1" applyBorder="1" applyAlignment="1" applyProtection="1">
      <alignment horizontal="left" vertical="top" wrapText="1"/>
      <protection locked="0"/>
    </xf>
    <xf numFmtId="0" fontId="0" fillId="2" borderId="2" xfId="0" applyNumberFormat="1" applyFont="1" applyFill="1" applyBorder="1" applyAlignment="1" applyProtection="1">
      <alignment horizontal="left" vertical="top" wrapText="1"/>
      <protection locked="0"/>
    </xf>
    <xf numFmtId="0" fontId="0" fillId="2" borderId="4" xfId="0" applyNumberFormat="1" applyFont="1" applyFill="1" applyBorder="1" applyAlignment="1" applyProtection="1">
      <alignment horizontal="left" vertical="top" wrapText="1"/>
      <protection locked="0"/>
    </xf>
    <xf numFmtId="44" fontId="6" fillId="6" borderId="19" xfId="0" applyNumberFormat="1" applyFont="1" applyFill="1" applyBorder="1" applyAlignment="1">
      <alignment horizontal="right" vertical="center"/>
    </xf>
    <xf numFmtId="0" fontId="2" fillId="8" borderId="3" xfId="0" applyFont="1" applyFill="1" applyBorder="1" applyAlignment="1">
      <alignment horizontal="left" vertical="center" wrapText="1"/>
    </xf>
    <xf numFmtId="0" fontId="2" fillId="8" borderId="2" xfId="0" applyFont="1" applyFill="1" applyBorder="1" applyAlignment="1">
      <alignment horizontal="left" vertical="center" wrapText="1"/>
    </xf>
    <xf numFmtId="0" fontId="2" fillId="8" borderId="4" xfId="0" applyFont="1" applyFill="1" applyBorder="1" applyAlignment="1">
      <alignment horizontal="left" vertical="center" wrapText="1"/>
    </xf>
    <xf numFmtId="0" fontId="13" fillId="0" borderId="0" xfId="0" applyFont="1" applyAlignment="1" applyProtection="1">
      <alignment horizontal="center" vertical="top"/>
    </xf>
    <xf numFmtId="0" fontId="2" fillId="0" borderId="0" xfId="0" applyFont="1" applyAlignment="1" applyProtection="1">
      <alignment horizontal="right"/>
    </xf>
    <xf numFmtId="0" fontId="2" fillId="0" borderId="0" xfId="0" applyFont="1" applyFill="1" applyBorder="1" applyAlignment="1" applyProtection="1">
      <alignment horizontal="right"/>
    </xf>
    <xf numFmtId="0" fontId="5" fillId="0" borderId="0" xfId="0" applyFont="1" applyAlignment="1" applyProtection="1">
      <alignment horizontal="center" vertical="center"/>
    </xf>
    <xf numFmtId="0" fontId="18" fillId="0" borderId="0" xfId="0" applyFont="1" applyAlignment="1" applyProtection="1">
      <alignment horizontal="center"/>
    </xf>
    <xf numFmtId="0" fontId="2" fillId="8" borderId="13" xfId="0" applyFont="1" applyFill="1" applyBorder="1" applyAlignment="1" applyProtection="1">
      <alignment horizontal="center" vertical="center" wrapText="1"/>
    </xf>
    <xf numFmtId="0" fontId="2" fillId="8" borderId="3" xfId="0" applyFont="1" applyFill="1" applyBorder="1" applyAlignment="1" applyProtection="1">
      <alignment horizontal="center" vertical="center" wrapText="1"/>
    </xf>
    <xf numFmtId="0" fontId="2" fillId="8" borderId="2" xfId="0" applyFont="1" applyFill="1" applyBorder="1" applyAlignment="1" applyProtection="1">
      <alignment horizontal="center" vertical="center" wrapText="1"/>
    </xf>
    <xf numFmtId="0" fontId="2" fillId="8" borderId="4" xfId="0" applyFont="1" applyFill="1" applyBorder="1" applyAlignment="1" applyProtection="1">
      <alignment horizontal="center" vertical="center" wrapText="1"/>
    </xf>
    <xf numFmtId="44" fontId="0" fillId="0" borderId="3" xfId="0" applyNumberFormat="1" applyFont="1" applyFill="1" applyBorder="1" applyAlignment="1" applyProtection="1">
      <alignment horizontal="center" vertical="center" wrapText="1"/>
    </xf>
    <xf numFmtId="7" fontId="0" fillId="0" borderId="2" xfId="0" applyNumberFormat="1" applyFont="1" applyFill="1" applyBorder="1" applyAlignment="1" applyProtection="1">
      <alignment horizontal="center" vertical="center" wrapText="1"/>
    </xf>
    <xf numFmtId="44" fontId="0" fillId="0" borderId="13" xfId="0" applyNumberFormat="1" applyFont="1" applyFill="1" applyBorder="1" applyAlignment="1" applyProtection="1">
      <alignment horizontal="center" vertical="center"/>
    </xf>
    <xf numFmtId="7" fontId="0" fillId="0" borderId="13" xfId="0" applyNumberFormat="1" applyFont="1" applyFill="1" applyBorder="1" applyAlignment="1" applyProtection="1">
      <alignment horizontal="center" vertical="center"/>
    </xf>
    <xf numFmtId="44" fontId="0" fillId="0" borderId="3" xfId="0" applyNumberFormat="1" applyFont="1" applyFill="1" applyBorder="1" applyAlignment="1" applyProtection="1">
      <alignment horizontal="center" vertical="center"/>
    </xf>
    <xf numFmtId="44" fontId="0" fillId="0" borderId="2" xfId="0" applyNumberFormat="1" applyFont="1" applyFill="1" applyBorder="1" applyAlignment="1" applyProtection="1">
      <alignment horizontal="center" vertical="center"/>
    </xf>
    <xf numFmtId="10" fontId="0" fillId="0" borderId="13" xfId="0" applyNumberFormat="1" applyFont="1" applyFill="1" applyBorder="1" applyAlignment="1" applyProtection="1">
      <alignment horizontal="center" vertical="center"/>
    </xf>
    <xf numFmtId="0" fontId="0" fillId="2" borderId="13" xfId="0" applyNumberFormat="1" applyFont="1" applyFill="1" applyBorder="1" applyAlignment="1" applyProtection="1">
      <alignment horizontal="center" vertical="top" wrapText="1"/>
      <protection locked="0"/>
    </xf>
    <xf numFmtId="44" fontId="0" fillId="2" borderId="13" xfId="0" applyNumberFormat="1" applyFont="1" applyFill="1" applyBorder="1" applyAlignment="1" applyProtection="1">
      <alignment horizontal="center" vertical="top" wrapText="1"/>
      <protection locked="0"/>
    </xf>
    <xf numFmtId="44" fontId="0" fillId="0" borderId="13" xfId="0" applyNumberFormat="1" applyFont="1" applyFill="1" applyBorder="1" applyAlignment="1" applyProtection="1">
      <alignment horizontal="center" vertical="top" wrapText="1"/>
      <protection locked="0"/>
    </xf>
    <xf numFmtId="0" fontId="18" fillId="0" borderId="0" xfId="0" applyFont="1" applyAlignment="1" applyProtection="1">
      <alignment horizontal="left"/>
    </xf>
    <xf numFmtId="0" fontId="32" fillId="0" borderId="0" xfId="0" applyFont="1" applyAlignment="1" applyProtection="1">
      <alignment horizontal="center"/>
    </xf>
    <xf numFmtId="44" fontId="6" fillId="6" borderId="19" xfId="0" applyNumberFormat="1" applyFont="1" applyFill="1" applyBorder="1" applyAlignment="1" applyProtection="1">
      <alignment horizontal="right" vertical="center"/>
    </xf>
    <xf numFmtId="0" fontId="14" fillId="10" borderId="2" xfId="0" applyFont="1" applyFill="1" applyBorder="1" applyAlignment="1">
      <alignment horizontal="right"/>
    </xf>
    <xf numFmtId="44" fontId="2" fillId="0" borderId="35" xfId="0" applyNumberFormat="1" applyFont="1" applyFill="1" applyBorder="1" applyAlignment="1" applyProtection="1">
      <alignment horizontal="center" vertical="top" wrapText="1"/>
    </xf>
    <xf numFmtId="0" fontId="0" fillId="0" borderId="14"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2" fillId="0" borderId="0" xfId="0" applyFont="1" applyBorder="1" applyAlignment="1">
      <alignment horizontal="right"/>
    </xf>
    <xf numFmtId="0" fontId="0" fillId="8" borderId="13" xfId="0" applyFill="1" applyBorder="1" applyAlignment="1">
      <alignment horizontal="center"/>
    </xf>
    <xf numFmtId="0" fontId="0" fillId="0" borderId="2"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164" fontId="6" fillId="8" borderId="10" xfId="0" applyNumberFormat="1" applyFont="1" applyFill="1" applyBorder="1" applyAlignment="1">
      <alignment horizontal="center"/>
    </xf>
    <xf numFmtId="0" fontId="0" fillId="0" borderId="1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0" fillId="0" borderId="7" xfId="0" applyBorder="1" applyAlignment="1">
      <alignment horizontal="left" wrapText="1"/>
    </xf>
    <xf numFmtId="0" fontId="0" fillId="0" borderId="1" xfId="0" applyBorder="1" applyAlignment="1">
      <alignment horizontal="left" wrapText="1"/>
    </xf>
    <xf numFmtId="0" fontId="0" fillId="0" borderId="8" xfId="0" applyBorder="1" applyAlignment="1">
      <alignment horizontal="left" wrapText="1"/>
    </xf>
    <xf numFmtId="0" fontId="6" fillId="8" borderId="10" xfId="0" applyFont="1" applyFill="1" applyBorder="1" applyAlignment="1">
      <alignment horizontal="center"/>
    </xf>
    <xf numFmtId="0" fontId="15" fillId="0" borderId="0" xfId="0" applyFont="1" applyAlignment="1">
      <alignment horizontal="left" wrapText="1"/>
    </xf>
    <xf numFmtId="0" fontId="2" fillId="0" borderId="0" xfId="0" applyFont="1" applyBorder="1" applyAlignment="1">
      <alignment horizontal="left"/>
    </xf>
    <xf numFmtId="0" fontId="0" fillId="0" borderId="3" xfId="0" applyFill="1" applyBorder="1" applyAlignment="1" applyProtection="1">
      <alignment horizontal="left" vertical="top" wrapText="1"/>
      <protection locked="0"/>
    </xf>
    <xf numFmtId="0" fontId="26" fillId="0" borderId="0" xfId="0" applyFont="1" applyAlignment="1">
      <alignment horizontal="left"/>
    </xf>
    <xf numFmtId="0" fontId="26" fillId="0" borderId="0" xfId="0" applyFont="1" applyAlignment="1">
      <alignment horizontal="left" wrapText="1"/>
    </xf>
    <xf numFmtId="14"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2" fillId="0" borderId="0" xfId="0" applyFont="1" applyAlignment="1">
      <alignment horizontal="center"/>
    </xf>
    <xf numFmtId="0" fontId="0" fillId="0" borderId="1" xfId="0" applyBorder="1" applyAlignment="1" applyProtection="1">
      <alignment horizontal="left" vertical="center"/>
      <protection locked="0"/>
    </xf>
    <xf numFmtId="0" fontId="0" fillId="2" borderId="1" xfId="0" applyFill="1" applyBorder="1" applyAlignment="1" applyProtection="1">
      <alignment horizontal="left" vertical="center"/>
      <protection locked="0"/>
    </xf>
  </cellXfs>
  <cellStyles count="1">
    <cellStyle name="Normal" xfId="0" builtinId="0"/>
  </cellStyles>
  <dxfs count="43">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ont>
        <color rgb="FFFF0000"/>
      </font>
    </dxf>
    <dxf>
      <font>
        <color theme="0"/>
      </font>
      <fill>
        <patternFill patternType="none">
          <bgColor auto="1"/>
        </patternFill>
      </fill>
      <border>
        <left/>
        <right/>
        <top/>
        <bottom style="thin">
          <color auto="1"/>
        </bottom>
        <vertical/>
        <horizontal/>
      </border>
    </dxf>
    <dxf>
      <font>
        <color theme="1"/>
      </font>
      <fill>
        <patternFill>
          <bgColor theme="1"/>
        </patternFill>
      </fill>
    </dxf>
    <dxf>
      <fill>
        <patternFill>
          <bgColor rgb="FFFF0000"/>
        </patternFill>
      </fill>
    </dxf>
    <dxf>
      <fill>
        <patternFill patternType="none">
          <bgColor auto="1"/>
        </patternFill>
      </fill>
    </dxf>
    <dxf>
      <font>
        <color theme="1"/>
      </font>
      <fill>
        <patternFill>
          <bgColor theme="1"/>
        </patternFill>
      </fill>
    </dxf>
    <dxf>
      <font>
        <color rgb="FFFF0000"/>
      </font>
    </dxf>
    <dxf>
      <fill>
        <patternFill patternType="none">
          <bgColor auto="1"/>
        </patternFill>
      </fill>
    </dxf>
    <dxf>
      <font>
        <color theme="1"/>
      </font>
      <fill>
        <patternFill>
          <bgColor theme="1"/>
        </patternFill>
      </fill>
    </dxf>
    <dxf>
      <font>
        <color rgb="FFFF0000"/>
      </font>
    </dxf>
    <dxf>
      <fill>
        <patternFill>
          <bgColor rgb="FFFF0000"/>
        </patternFill>
      </fill>
    </dxf>
    <dxf>
      <fill>
        <patternFill>
          <bgColor rgb="FFFF0000"/>
        </patternFill>
      </fill>
    </dxf>
    <dxf>
      <fill>
        <patternFill>
          <bgColor rgb="FFFF0000"/>
        </patternFill>
      </fill>
    </dxf>
    <dxf>
      <fill>
        <patternFill>
          <bgColor theme="4" tint="0.79998168889431442"/>
        </patternFill>
      </fill>
    </dxf>
    <dxf>
      <fill>
        <patternFill>
          <bgColor rgb="FFFF0000"/>
        </patternFill>
      </fill>
    </dxf>
    <dxf>
      <fill>
        <patternFill>
          <bgColor rgb="FFFF0000"/>
        </patternFill>
      </fill>
    </dxf>
    <dxf>
      <font>
        <color theme="1"/>
      </font>
      <fill>
        <patternFill>
          <bgColor theme="1"/>
        </patternFill>
      </fill>
    </dxf>
    <dxf>
      <fill>
        <patternFill>
          <bgColor rgb="FFFF0000"/>
        </patternFill>
      </fill>
    </dxf>
    <dxf>
      <fill>
        <patternFill>
          <bgColor rgb="FFFF0000"/>
        </patternFill>
      </fill>
    </dxf>
    <dxf>
      <font>
        <b val="0"/>
        <i val="0"/>
        <color theme="0"/>
      </font>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theme="4" tint="0.79998168889431442"/>
        </patternFill>
      </fill>
    </dxf>
    <dxf>
      <fill>
        <patternFill>
          <bgColor rgb="FFFF0000"/>
        </patternFill>
      </fill>
    </dxf>
    <dxf>
      <font>
        <color rgb="FFFF0000"/>
      </font>
    </dxf>
    <dxf>
      <fill>
        <patternFill>
          <bgColor rgb="FFFF0000"/>
        </patternFill>
      </fill>
    </dxf>
    <dxf>
      <fill>
        <patternFill patternType="none">
          <bgColor auto="1"/>
        </patternFill>
      </fill>
    </dxf>
  </dxfs>
  <tableStyles count="0" defaultTableStyle="TableStyleMedium2" defaultPivotStyle="PivotStyleLight16"/>
  <colors>
    <mruColors>
      <color rgb="FFCDC88D"/>
      <color rgb="FFFFFF99"/>
      <color rgb="FF990033"/>
      <color rgb="FFCC0000"/>
      <color rgb="FF969696"/>
      <color rgb="FF808080"/>
      <color rgb="FFB2B2B2"/>
      <color rgb="FFCAD082"/>
      <color rgb="FFCCCC00"/>
      <color rgb="FFBABC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95236</xdr:colOff>
      <xdr:row>0</xdr:row>
      <xdr:rowOff>180976</xdr:rowOff>
    </xdr:from>
    <xdr:to>
      <xdr:col>22</xdr:col>
      <xdr:colOff>285747</xdr:colOff>
      <xdr:row>2</xdr:row>
      <xdr:rowOff>152400</xdr:rowOff>
    </xdr:to>
    <xdr:sp macro="" textlink="">
      <xdr:nvSpPr>
        <xdr:cNvPr id="6" name="Pentagon 5"/>
        <xdr:cNvSpPr/>
      </xdr:nvSpPr>
      <xdr:spPr>
        <a:xfrm rot="10800000" flipV="1">
          <a:off x="7543786" y="180976"/>
          <a:ext cx="4457711" cy="457199"/>
        </a:xfrm>
        <a:prstGeom prst="homePlate">
          <a:avLst>
            <a:gd name="adj" fmla="val 0"/>
          </a:avLst>
        </a:prstGeom>
        <a:solidFill>
          <a:schemeClr val="accent4">
            <a:lumMod val="40000"/>
            <a:lumOff val="60000"/>
          </a:schemeClr>
        </a:solidFill>
        <a:ln cmpd="sng">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sng">
              <a:solidFill>
                <a:sysClr val="windowText" lastClr="000000"/>
              </a:solidFill>
              <a:effectLst/>
              <a:latin typeface="+mn-lt"/>
              <a:ea typeface="+mn-ea"/>
              <a:cs typeface="+mn-cs"/>
            </a:rPr>
            <a:t>Note</a:t>
          </a:r>
          <a:r>
            <a:rPr lang="en-US" sz="1100" b="1">
              <a:solidFill>
                <a:sysClr val="windowText" lastClr="000000"/>
              </a:solidFill>
              <a:effectLst/>
              <a:latin typeface="+mn-lt"/>
              <a:ea typeface="+mn-ea"/>
              <a:cs typeface="+mn-cs"/>
            </a:rPr>
            <a:t>:</a:t>
          </a:r>
          <a:r>
            <a:rPr lang="en-US" sz="1100" b="1" baseline="0">
              <a:solidFill>
                <a:sysClr val="windowText" lastClr="000000"/>
              </a:solidFill>
              <a:effectLst/>
              <a:latin typeface="+mn-lt"/>
              <a:ea typeface="+mn-ea"/>
              <a:cs typeface="+mn-cs"/>
            </a:rPr>
            <a:t> All editable fields are highlighted in blue. If applicable, information will auto-populate in other worksheets within this invoice.</a:t>
          </a:r>
          <a:endParaRPr lang="en-US">
            <a:solidFill>
              <a:sysClr val="windowText" lastClr="000000"/>
            </a:solidFill>
            <a:effectLst/>
          </a:endParaRPr>
        </a:p>
      </xdr:txBody>
    </xdr:sp>
    <xdr:clientData/>
  </xdr:twoCellAnchor>
  <xdr:twoCellAnchor>
    <xdr:from>
      <xdr:col>15</xdr:col>
      <xdr:colOff>95247</xdr:colOff>
      <xdr:row>3</xdr:row>
      <xdr:rowOff>104775</xdr:rowOff>
    </xdr:from>
    <xdr:to>
      <xdr:col>22</xdr:col>
      <xdr:colOff>504824</xdr:colOff>
      <xdr:row>5</xdr:row>
      <xdr:rowOff>104775</xdr:rowOff>
    </xdr:to>
    <xdr:sp macro="" textlink="">
      <xdr:nvSpPr>
        <xdr:cNvPr id="10" name="Pentagon 9"/>
        <xdr:cNvSpPr/>
      </xdr:nvSpPr>
      <xdr:spPr>
        <a:xfrm rot="10800000" flipV="1">
          <a:off x="7543797" y="781050"/>
          <a:ext cx="4676777" cy="381000"/>
        </a:xfrm>
        <a:prstGeom prst="homePlate">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Invoice</a:t>
          </a:r>
          <a:r>
            <a:rPr lang="en-US" sz="1100" b="1" baseline="0">
              <a:solidFill>
                <a:sysClr val="windowText" lastClr="000000"/>
              </a:solidFill>
              <a:effectLst/>
              <a:latin typeface="+mn-lt"/>
              <a:ea typeface="+mn-ea"/>
              <a:cs typeface="+mn-cs"/>
            </a:rPr>
            <a:t> No. &amp; Period of Performance </a:t>
          </a:r>
          <a:r>
            <a:rPr lang="en-US" sz="1100" b="1" u="sng" baseline="0">
              <a:solidFill>
                <a:sysClr val="windowText" lastClr="000000"/>
              </a:solidFill>
              <a:effectLst/>
              <a:latin typeface="+mn-lt"/>
              <a:ea typeface="+mn-ea"/>
              <a:cs typeface="+mn-cs"/>
            </a:rPr>
            <a:t>must</a:t>
          </a:r>
          <a:r>
            <a:rPr lang="en-US" sz="1100" b="1" u="none" baseline="0">
              <a:solidFill>
                <a:sysClr val="windowText" lastClr="000000"/>
              </a:solidFill>
              <a:effectLst/>
              <a:latin typeface="+mn-lt"/>
              <a:ea typeface="+mn-ea"/>
              <a:cs typeface="+mn-cs"/>
            </a:rPr>
            <a:t> be entered. (Max. 15 characters)</a:t>
          </a:r>
          <a:endParaRPr lang="en-US">
            <a:solidFill>
              <a:sysClr val="windowText" lastClr="000000"/>
            </a:solidFill>
            <a:effectLst/>
          </a:endParaRPr>
        </a:p>
      </xdr:txBody>
    </xdr:sp>
    <xdr:clientData/>
  </xdr:twoCellAnchor>
  <xdr:twoCellAnchor>
    <xdr:from>
      <xdr:col>15</xdr:col>
      <xdr:colOff>85701</xdr:colOff>
      <xdr:row>17</xdr:row>
      <xdr:rowOff>142877</xdr:rowOff>
    </xdr:from>
    <xdr:to>
      <xdr:col>22</xdr:col>
      <xdr:colOff>238122</xdr:colOff>
      <xdr:row>20</xdr:row>
      <xdr:rowOff>9525</xdr:rowOff>
    </xdr:to>
    <xdr:sp macro="" textlink="">
      <xdr:nvSpPr>
        <xdr:cNvPr id="12" name="Pentagon 11"/>
        <xdr:cNvSpPr/>
      </xdr:nvSpPr>
      <xdr:spPr>
        <a:xfrm rot="10800000" flipV="1">
          <a:off x="7534251" y="3505202"/>
          <a:ext cx="4419621" cy="438148"/>
        </a:xfrm>
        <a:prstGeom prst="homePlate">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solidFill>
                <a:sysClr val="windowText" lastClr="000000"/>
              </a:solidFill>
              <a:effectLst/>
              <a:latin typeface="+mn-lt"/>
              <a:ea typeface="+mn-ea"/>
              <a:cs typeface="+mn-cs"/>
            </a:rPr>
            <a:t>If an item does </a:t>
          </a:r>
          <a:r>
            <a:rPr lang="en-US" sz="1100" b="1" i="1" baseline="0">
              <a:solidFill>
                <a:sysClr val="windowText" lastClr="000000"/>
              </a:solidFill>
              <a:effectLst/>
              <a:latin typeface="+mn-lt"/>
              <a:ea typeface="+mn-ea"/>
              <a:cs typeface="+mn-cs"/>
            </a:rPr>
            <a:t>not</a:t>
          </a:r>
          <a:r>
            <a:rPr lang="en-US" sz="1100" b="1" baseline="0">
              <a:solidFill>
                <a:sysClr val="windowText" lastClr="000000"/>
              </a:solidFill>
              <a:effectLst/>
              <a:latin typeface="+mn-lt"/>
              <a:ea typeface="+mn-ea"/>
              <a:cs typeface="+mn-cs"/>
            </a:rPr>
            <a:t> apply to your contract, enter </a:t>
          </a:r>
          <a:r>
            <a:rPr lang="en-US" sz="1100" b="1" i="0" baseline="0">
              <a:solidFill>
                <a:sysClr val="windowText" lastClr="000000"/>
              </a:solidFill>
              <a:effectLst/>
              <a:latin typeface="+mn-lt"/>
              <a:ea typeface="+mn-ea"/>
              <a:cs typeface="+mn-cs"/>
            </a:rPr>
            <a:t>zero (0) </a:t>
          </a:r>
          <a:r>
            <a:rPr lang="en-US" sz="1100" b="1" baseline="0">
              <a:solidFill>
                <a:sysClr val="windowText" lastClr="000000"/>
              </a:solidFill>
              <a:effectLst/>
              <a:latin typeface="+mn-lt"/>
              <a:ea typeface="+mn-ea"/>
              <a:cs typeface="+mn-cs"/>
            </a:rPr>
            <a:t>in that field.</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solidFill>
                <a:sysClr val="windowText" lastClr="000000"/>
              </a:solidFill>
              <a:effectLst/>
              <a:latin typeface="+mn-lt"/>
              <a:ea typeface="+mn-ea"/>
              <a:cs typeface="+mn-cs"/>
            </a:rPr>
            <a:t>(i.e., Progressive/Fixed Fee, Hourly/Unit, Reimbursables, Retention %)</a:t>
          </a:r>
          <a:endParaRPr lang="en-US">
            <a:solidFill>
              <a:sysClr val="windowText" lastClr="000000"/>
            </a:solidFill>
            <a:effectLst/>
          </a:endParaRPr>
        </a:p>
      </xdr:txBody>
    </xdr:sp>
    <xdr:clientData/>
  </xdr:twoCellAnchor>
  <xdr:twoCellAnchor>
    <xdr:from>
      <xdr:col>15</xdr:col>
      <xdr:colOff>104773</xdr:colOff>
      <xdr:row>25</xdr:row>
      <xdr:rowOff>0</xdr:rowOff>
    </xdr:from>
    <xdr:to>
      <xdr:col>23</xdr:col>
      <xdr:colOff>514349</xdr:colOff>
      <xdr:row>30</xdr:row>
      <xdr:rowOff>38100</xdr:rowOff>
    </xdr:to>
    <xdr:sp macro="" textlink="">
      <xdr:nvSpPr>
        <xdr:cNvPr id="14" name="Pentagon 13"/>
        <xdr:cNvSpPr/>
      </xdr:nvSpPr>
      <xdr:spPr>
        <a:xfrm rot="10800000" flipV="1">
          <a:off x="7553323" y="4895850"/>
          <a:ext cx="5286376" cy="1152525"/>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solidFill>
                <a:sysClr val="windowText" lastClr="000000"/>
              </a:solidFill>
              <a:effectLst/>
              <a:latin typeface="+mn-lt"/>
              <a:ea typeface="+mn-ea"/>
              <a:cs typeface="+mn-cs"/>
            </a:rPr>
            <a:t>Complete all applicable Data Entry worksheets based on the Contract/Task Order Type:</a:t>
          </a:r>
        </a:p>
        <a:p>
          <a:pPr marL="0" marR="0" lvl="0" indent="0" algn="l" defTabSz="914400" eaLnBrk="1" fontAlgn="auto" latinLnBrk="0" hangingPunct="1">
            <a:lnSpc>
              <a:spcPct val="100000"/>
            </a:lnSpc>
            <a:spcBef>
              <a:spcPts val="0"/>
            </a:spcBef>
            <a:spcAft>
              <a:spcPts val="0"/>
            </a:spcAft>
            <a:buClrTx/>
            <a:buSzTx/>
            <a:buFontTx/>
            <a:buNone/>
            <a:tabLst/>
            <a:defRPr/>
          </a:pPr>
          <a:r>
            <a:rPr lang="en-US">
              <a:solidFill>
                <a:sysClr val="windowText" lastClr="000000"/>
              </a:solidFill>
              <a:effectLst/>
            </a:rPr>
            <a:t>    • </a:t>
          </a:r>
          <a:r>
            <a:rPr lang="en-US" b="1">
              <a:solidFill>
                <a:sysClr val="windowText" lastClr="000000"/>
              </a:solidFill>
              <a:effectLst/>
            </a:rPr>
            <a:t>Progressive</a:t>
          </a:r>
          <a:r>
            <a:rPr lang="en-US" b="1" baseline="0">
              <a:solidFill>
                <a:sysClr val="windowText" lastClr="000000"/>
              </a:solidFill>
              <a:effectLst/>
            </a:rPr>
            <a:t>/</a:t>
          </a:r>
          <a:r>
            <a:rPr lang="en-US" b="1">
              <a:solidFill>
                <a:sysClr val="windowText" lastClr="000000"/>
              </a:solidFill>
              <a:effectLst/>
            </a:rPr>
            <a:t>Fixed Fee (</a:t>
          </a:r>
          <a:r>
            <a:rPr lang="en-US" b="1">
              <a:solidFill>
                <a:schemeClr val="accent1">
                  <a:lumMod val="75000"/>
                </a:schemeClr>
              </a:solidFill>
              <a:effectLst/>
            </a:rPr>
            <a:t>Blue</a:t>
          </a:r>
          <a:r>
            <a:rPr lang="en-US" b="1" baseline="0">
              <a:solidFill>
                <a:schemeClr val="accent1">
                  <a:lumMod val="75000"/>
                </a:schemeClr>
              </a:solidFill>
              <a:effectLst/>
            </a:rPr>
            <a:t> Tab</a:t>
          </a:r>
          <a:r>
            <a:rPr lang="en-US" b="1" baseline="0">
              <a:solidFill>
                <a:sysClr val="windowText" lastClr="000000"/>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en-US" b="1" baseline="0">
              <a:solidFill>
                <a:sysClr val="windowText" lastClr="000000"/>
              </a:solidFill>
              <a:effectLst/>
            </a:rPr>
            <a:t>    • Hourly/Unit (</a:t>
          </a:r>
          <a:r>
            <a:rPr lang="en-US" b="1" baseline="0">
              <a:solidFill>
                <a:schemeClr val="accent6">
                  <a:lumMod val="50000"/>
                </a:schemeClr>
              </a:solidFill>
              <a:effectLst/>
            </a:rPr>
            <a:t>Green Tab</a:t>
          </a:r>
          <a:r>
            <a:rPr lang="en-US" b="1" baseline="0">
              <a:solidFill>
                <a:sysClr val="windowText" lastClr="000000"/>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en-US" b="1" baseline="0">
              <a:solidFill>
                <a:sysClr val="windowText" lastClr="000000"/>
              </a:solidFill>
              <a:effectLst/>
            </a:rPr>
            <a:t>    • Reimbursables (</a:t>
          </a:r>
          <a:r>
            <a:rPr lang="en-US" b="1" baseline="0">
              <a:solidFill>
                <a:schemeClr val="accent2">
                  <a:lumMod val="75000"/>
                </a:schemeClr>
              </a:solidFill>
              <a:effectLst/>
            </a:rPr>
            <a:t>Orange Tab</a:t>
          </a:r>
          <a:r>
            <a:rPr lang="en-US" b="1" baseline="0">
              <a:solidFill>
                <a:sysClr val="windowText" lastClr="000000"/>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endParaRPr lang="en-US" baseline="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b="1" baseline="0">
              <a:solidFill>
                <a:sysClr val="windowText" lastClr="000000"/>
              </a:solidFill>
              <a:effectLst/>
            </a:rPr>
            <a:t>Monthly Progress Report (</a:t>
          </a:r>
          <a:r>
            <a:rPr lang="en-US" b="1" baseline="0">
              <a:solidFill>
                <a:schemeClr val="tx1">
                  <a:lumMod val="50000"/>
                  <a:lumOff val="50000"/>
                </a:schemeClr>
              </a:solidFill>
              <a:effectLst/>
            </a:rPr>
            <a:t>Gray tab</a:t>
          </a:r>
          <a:r>
            <a:rPr lang="en-US" b="1" baseline="0">
              <a:solidFill>
                <a:sysClr val="windowText" lastClr="000000"/>
              </a:solidFill>
              <a:effectLst/>
            </a:rPr>
            <a:t>) is required for </a:t>
          </a:r>
          <a:r>
            <a:rPr lang="en-US" b="1" u="sng" baseline="0">
              <a:solidFill>
                <a:sysClr val="windowText" lastClr="000000"/>
              </a:solidFill>
              <a:effectLst/>
            </a:rPr>
            <a:t>all</a:t>
          </a:r>
          <a:r>
            <a:rPr lang="en-US" b="1" baseline="0">
              <a:solidFill>
                <a:sysClr val="windowText" lastClr="000000"/>
              </a:solidFill>
              <a:effectLst/>
            </a:rPr>
            <a:t> contacts.</a:t>
          </a:r>
          <a:endParaRPr lang="en-US" b="1">
            <a:solidFill>
              <a:sysClr val="windowText" lastClr="000000"/>
            </a:solidFill>
            <a:effectLst/>
          </a:endParaRPr>
        </a:p>
      </xdr:txBody>
    </xdr:sp>
    <xdr:clientData/>
  </xdr:twoCellAnchor>
  <xdr:twoCellAnchor>
    <xdr:from>
      <xdr:col>15</xdr:col>
      <xdr:colOff>95249</xdr:colOff>
      <xdr:row>15</xdr:row>
      <xdr:rowOff>152400</xdr:rowOff>
    </xdr:from>
    <xdr:to>
      <xdr:col>22</xdr:col>
      <xdr:colOff>257175</xdr:colOff>
      <xdr:row>17</xdr:row>
      <xdr:rowOff>28575</xdr:rowOff>
    </xdr:to>
    <xdr:sp macro="" textlink="">
      <xdr:nvSpPr>
        <xdr:cNvPr id="15" name="Pentagon 14"/>
        <xdr:cNvSpPr/>
      </xdr:nvSpPr>
      <xdr:spPr>
        <a:xfrm rot="10800000" flipV="1">
          <a:off x="7543799" y="3133725"/>
          <a:ext cx="4429126" cy="257175"/>
        </a:xfrm>
        <a:prstGeom prst="homePlate">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eaLnBrk="1" fontAlgn="auto" latinLnBrk="0" hangingPunct="1"/>
          <a:r>
            <a:rPr lang="en-US" sz="1100" b="1" baseline="0">
              <a:solidFill>
                <a:sysClr val="windowText" lastClr="000000"/>
              </a:solidFill>
              <a:effectLst/>
              <a:latin typeface="+mn-lt"/>
              <a:ea typeface="+mn-ea"/>
              <a:cs typeface="+mn-cs"/>
            </a:rPr>
            <a:t>All contract details </a:t>
          </a:r>
          <a:r>
            <a:rPr lang="en-US" sz="1100" b="1" u="sng" baseline="0">
              <a:solidFill>
                <a:sysClr val="windowText" lastClr="000000"/>
              </a:solidFill>
              <a:effectLst/>
              <a:latin typeface="+mn-lt"/>
              <a:ea typeface="+mn-ea"/>
              <a:cs typeface="+mn-cs"/>
            </a:rPr>
            <a:t>must</a:t>
          </a:r>
          <a:r>
            <a:rPr lang="en-US" sz="1100" b="1" baseline="0">
              <a:solidFill>
                <a:sysClr val="windowText" lastClr="000000"/>
              </a:solidFill>
              <a:effectLst/>
              <a:latin typeface="+mn-lt"/>
              <a:ea typeface="+mn-ea"/>
              <a:cs typeface="+mn-cs"/>
            </a:rPr>
            <a:t> be entered. Refer to your contract/task order.</a:t>
          </a:r>
          <a:r>
            <a:rPr lang="en-US" sz="1100" b="1" baseline="0">
              <a:solidFill>
                <a:schemeClr val="lt1"/>
              </a:solidFill>
              <a:effectLst/>
              <a:latin typeface="+mn-lt"/>
              <a:ea typeface="+mn-ea"/>
              <a:cs typeface="+mn-cs"/>
            </a:rPr>
            <a:t>.</a:t>
          </a:r>
          <a:endParaRPr lang="en-US">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95250</xdr:colOff>
      <xdr:row>0</xdr:row>
      <xdr:rowOff>107950</xdr:rowOff>
    </xdr:from>
    <xdr:to>
      <xdr:col>24</xdr:col>
      <xdr:colOff>561980</xdr:colOff>
      <xdr:row>12</xdr:row>
      <xdr:rowOff>120650</xdr:rowOff>
    </xdr:to>
    <xdr:sp macro="" textlink="">
      <xdr:nvSpPr>
        <xdr:cNvPr id="4" name="Pentagon 3"/>
        <xdr:cNvSpPr/>
      </xdr:nvSpPr>
      <xdr:spPr>
        <a:xfrm rot="10800000" flipV="1">
          <a:off x="7931150" y="107950"/>
          <a:ext cx="4124330" cy="2349500"/>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sng">
              <a:solidFill>
                <a:sysClr val="windowText" lastClr="000000"/>
              </a:solidFill>
              <a:effectLst/>
              <a:latin typeface="+mn-lt"/>
              <a:ea typeface="+mn-ea"/>
              <a:cs typeface="+mn-cs"/>
            </a:rPr>
            <a:t>To Insert a New Row:</a:t>
          </a:r>
        </a:p>
        <a:p>
          <a:pPr eaLnBrk="1" fontAlgn="auto" latinLnBrk="0" hangingPunct="1"/>
          <a:r>
            <a:rPr lang="en-US" sz="1100" b="0" i="0" baseline="0">
              <a:solidFill>
                <a:sysClr val="windowText" lastClr="000000"/>
              </a:solidFill>
              <a:effectLst/>
              <a:latin typeface="+mn-lt"/>
              <a:ea typeface="+mn-ea"/>
              <a:cs typeface="+mn-cs"/>
            </a:rPr>
            <a:t>   &gt; Left-click the row number (on the left edge of your screen) to</a:t>
          </a:r>
        </a:p>
        <a:p>
          <a:pPr eaLnBrk="1" fontAlgn="auto" latinLnBrk="0" hangingPunct="1"/>
          <a:r>
            <a:rPr lang="en-US" sz="1100" b="0" i="0" baseline="0">
              <a:solidFill>
                <a:sysClr val="windowText" lastClr="000000"/>
              </a:solidFill>
              <a:effectLst/>
              <a:latin typeface="+mn-lt"/>
              <a:ea typeface="+mn-ea"/>
              <a:cs typeface="+mn-cs"/>
            </a:rPr>
            <a:t>      select the entire row.</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and select "Copy."</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again and select "Insert Copied Cells."</a:t>
          </a:r>
        </a:p>
        <a:p>
          <a:pPr eaLnBrk="1" fontAlgn="auto" latinLnBrk="0" hangingPunct="1"/>
          <a:endParaRPr lang="en-US">
            <a:solidFill>
              <a:sysClr val="windowText" lastClr="000000"/>
            </a:solidFill>
            <a:effectLst/>
          </a:endParaRPr>
        </a:p>
        <a:p>
          <a:pPr eaLnBrk="1" fontAlgn="auto" latinLnBrk="0" hangingPunct="1"/>
          <a:r>
            <a:rPr lang="en-US" sz="1100" b="1" i="0" baseline="0">
              <a:solidFill>
                <a:sysClr val="windowText" lastClr="000000"/>
              </a:solidFill>
              <a:effectLst/>
              <a:latin typeface="+mn-lt"/>
              <a:ea typeface="+mn-ea"/>
              <a:cs typeface="+mn-cs"/>
            </a:rPr>
            <a:t>New rows </a:t>
          </a:r>
          <a:r>
            <a:rPr lang="en-US" sz="1100" b="1" i="0" u="sng" baseline="0">
              <a:solidFill>
                <a:sysClr val="windowText" lastClr="000000"/>
              </a:solidFill>
              <a:effectLst/>
              <a:latin typeface="+mn-lt"/>
              <a:ea typeface="+mn-ea"/>
              <a:cs typeface="+mn-cs"/>
            </a:rPr>
            <a:t>must</a:t>
          </a:r>
          <a:r>
            <a:rPr lang="en-US" sz="1100" b="1" i="0" u="none" baseline="0">
              <a:solidFill>
                <a:sysClr val="windowText" lastClr="000000"/>
              </a:solidFill>
              <a:effectLst/>
              <a:latin typeface="+mn-lt"/>
              <a:ea typeface="+mn-ea"/>
              <a:cs typeface="+mn-cs"/>
            </a:rPr>
            <a:t> be created by copying an existing row and inserting it back into the same table </a:t>
          </a:r>
          <a:r>
            <a:rPr lang="en-US" sz="1100" b="0" i="0" u="none" baseline="0">
              <a:solidFill>
                <a:sysClr val="windowText" lastClr="000000"/>
              </a:solidFill>
              <a:effectLst/>
              <a:latin typeface="+mn-lt"/>
              <a:ea typeface="+mn-ea"/>
              <a:cs typeface="+mn-cs"/>
            </a:rPr>
            <a:t>in order to ensure data integrity of the formulas and cell formatting</a:t>
          </a:r>
          <a:r>
            <a:rPr lang="en-US" sz="1100" b="1" i="0" u="none" baseline="0">
              <a:solidFill>
                <a:sysClr val="windowText" lastClr="000000"/>
              </a:solidFill>
              <a:effectLst/>
              <a:latin typeface="+mn-lt"/>
              <a:ea typeface="+mn-ea"/>
              <a:cs typeface="+mn-cs"/>
            </a:rPr>
            <a:t>. </a:t>
          </a:r>
          <a:r>
            <a:rPr lang="en-US" sz="1100" b="0" i="0" baseline="0">
              <a:solidFill>
                <a:sysClr val="windowText" lastClr="000000"/>
              </a:solidFill>
              <a:effectLst/>
              <a:latin typeface="+mn-lt"/>
              <a:ea typeface="+mn-ea"/>
              <a:cs typeface="+mn-cs"/>
            </a:rPr>
            <a:t>Otherwise, the invoice will not populate correctly.</a:t>
          </a:r>
        </a:p>
        <a:p>
          <a:pPr eaLnBrk="1" fontAlgn="auto" latinLnBrk="0" hangingPunct="1"/>
          <a:endParaRPr lang="en-US" sz="11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sng" baseline="0">
              <a:solidFill>
                <a:sysClr val="windowText" lastClr="000000"/>
              </a:solidFill>
              <a:effectLst/>
              <a:latin typeface="+mn-lt"/>
              <a:ea typeface="+mn-ea"/>
              <a:cs typeface="+mn-cs"/>
            </a:rPr>
            <a:t>To Resize Rows</a:t>
          </a:r>
          <a:r>
            <a:rPr lang="en-US" sz="1100" b="1" i="0" baseline="0">
              <a:solidFill>
                <a:sysClr val="windowText" lastClr="000000"/>
              </a:solidFill>
              <a:effectLst/>
              <a:latin typeface="+mn-lt"/>
              <a:ea typeface="+mn-ea"/>
              <a:cs typeface="+mn-cs"/>
            </a:rPr>
            <a:t>: Double-click the cell that contains the most text and then click outside of the cell.</a:t>
          </a:r>
          <a:endParaRPr lang="en-US">
            <a:solidFill>
              <a:sysClr val="windowText" lastClr="00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95249</xdr:colOff>
      <xdr:row>0</xdr:row>
      <xdr:rowOff>107951</xdr:rowOff>
    </xdr:from>
    <xdr:to>
      <xdr:col>26</xdr:col>
      <xdr:colOff>561979</xdr:colOff>
      <xdr:row>12</xdr:row>
      <xdr:rowOff>120651</xdr:rowOff>
    </xdr:to>
    <xdr:sp macro="" textlink="">
      <xdr:nvSpPr>
        <xdr:cNvPr id="6" name="Pentagon 5"/>
        <xdr:cNvSpPr/>
      </xdr:nvSpPr>
      <xdr:spPr>
        <a:xfrm rot="10800000" flipV="1">
          <a:off x="7931149" y="107951"/>
          <a:ext cx="4124330" cy="2349500"/>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sng">
              <a:solidFill>
                <a:sysClr val="windowText" lastClr="000000"/>
              </a:solidFill>
              <a:effectLst/>
              <a:latin typeface="+mn-lt"/>
              <a:ea typeface="+mn-ea"/>
              <a:cs typeface="+mn-cs"/>
            </a:rPr>
            <a:t>To Insert a New Row:</a:t>
          </a:r>
        </a:p>
        <a:p>
          <a:pPr eaLnBrk="1" fontAlgn="auto" latinLnBrk="0" hangingPunct="1"/>
          <a:r>
            <a:rPr lang="en-US" sz="1100" b="0" i="0" baseline="0">
              <a:solidFill>
                <a:sysClr val="windowText" lastClr="000000"/>
              </a:solidFill>
              <a:effectLst/>
              <a:latin typeface="+mn-lt"/>
              <a:ea typeface="+mn-ea"/>
              <a:cs typeface="+mn-cs"/>
            </a:rPr>
            <a:t>   &gt; Left-click the row number (on the left edge of your screen) to</a:t>
          </a:r>
        </a:p>
        <a:p>
          <a:pPr eaLnBrk="1" fontAlgn="auto" latinLnBrk="0" hangingPunct="1"/>
          <a:r>
            <a:rPr lang="en-US" sz="1100" b="0" i="0" baseline="0">
              <a:solidFill>
                <a:sysClr val="windowText" lastClr="000000"/>
              </a:solidFill>
              <a:effectLst/>
              <a:latin typeface="+mn-lt"/>
              <a:ea typeface="+mn-ea"/>
              <a:cs typeface="+mn-cs"/>
            </a:rPr>
            <a:t>      select the entire row.</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and select "Copy."</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again and select "Insert Copied Cells."</a:t>
          </a:r>
        </a:p>
        <a:p>
          <a:pPr eaLnBrk="1" fontAlgn="auto" latinLnBrk="0" hangingPunct="1"/>
          <a:endParaRPr lang="en-US">
            <a:solidFill>
              <a:sysClr val="windowText" lastClr="000000"/>
            </a:solidFill>
            <a:effectLst/>
          </a:endParaRPr>
        </a:p>
        <a:p>
          <a:pPr eaLnBrk="1" fontAlgn="auto" latinLnBrk="0" hangingPunct="1"/>
          <a:r>
            <a:rPr lang="en-US" sz="1100" b="1" i="0" baseline="0">
              <a:solidFill>
                <a:sysClr val="windowText" lastClr="000000"/>
              </a:solidFill>
              <a:effectLst/>
              <a:latin typeface="+mn-lt"/>
              <a:ea typeface="+mn-ea"/>
              <a:cs typeface="+mn-cs"/>
            </a:rPr>
            <a:t>New rows </a:t>
          </a:r>
          <a:r>
            <a:rPr lang="en-US" sz="1100" b="1" i="0" u="sng" baseline="0">
              <a:solidFill>
                <a:sysClr val="windowText" lastClr="000000"/>
              </a:solidFill>
              <a:effectLst/>
              <a:latin typeface="+mn-lt"/>
              <a:ea typeface="+mn-ea"/>
              <a:cs typeface="+mn-cs"/>
            </a:rPr>
            <a:t>must</a:t>
          </a:r>
          <a:r>
            <a:rPr lang="en-US" sz="1100" b="1" i="0" u="none" baseline="0">
              <a:solidFill>
                <a:sysClr val="windowText" lastClr="000000"/>
              </a:solidFill>
              <a:effectLst/>
              <a:latin typeface="+mn-lt"/>
              <a:ea typeface="+mn-ea"/>
              <a:cs typeface="+mn-cs"/>
            </a:rPr>
            <a:t> be created by copying an existing row and inserting it back into the same table </a:t>
          </a:r>
          <a:r>
            <a:rPr lang="en-US" sz="1100" b="0" i="0" u="none" baseline="0">
              <a:solidFill>
                <a:sysClr val="windowText" lastClr="000000"/>
              </a:solidFill>
              <a:effectLst/>
              <a:latin typeface="+mn-lt"/>
              <a:ea typeface="+mn-ea"/>
              <a:cs typeface="+mn-cs"/>
            </a:rPr>
            <a:t>in order to ensure data integrity of the formulas and cell formatting</a:t>
          </a:r>
          <a:r>
            <a:rPr lang="en-US" sz="1100" b="1" i="0" u="none" baseline="0">
              <a:solidFill>
                <a:sysClr val="windowText" lastClr="000000"/>
              </a:solidFill>
              <a:effectLst/>
              <a:latin typeface="+mn-lt"/>
              <a:ea typeface="+mn-ea"/>
              <a:cs typeface="+mn-cs"/>
            </a:rPr>
            <a:t>. </a:t>
          </a:r>
          <a:r>
            <a:rPr lang="en-US" sz="1100" b="0" i="0" baseline="0">
              <a:solidFill>
                <a:sysClr val="windowText" lastClr="000000"/>
              </a:solidFill>
              <a:effectLst/>
              <a:latin typeface="+mn-lt"/>
              <a:ea typeface="+mn-ea"/>
              <a:cs typeface="+mn-cs"/>
            </a:rPr>
            <a:t>Otherwise, the invoice will not populate correctly.</a:t>
          </a:r>
        </a:p>
        <a:p>
          <a:pPr eaLnBrk="1" fontAlgn="auto" latinLnBrk="0" hangingPunct="1"/>
          <a:endParaRPr lang="en-US" sz="11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sng" baseline="0">
              <a:solidFill>
                <a:sysClr val="windowText" lastClr="000000"/>
              </a:solidFill>
              <a:effectLst/>
              <a:latin typeface="+mn-lt"/>
              <a:ea typeface="+mn-ea"/>
              <a:cs typeface="+mn-cs"/>
            </a:rPr>
            <a:t>To Resize Rows</a:t>
          </a:r>
          <a:r>
            <a:rPr lang="en-US" sz="1100" b="1" i="0" baseline="0">
              <a:solidFill>
                <a:sysClr val="windowText" lastClr="000000"/>
              </a:solidFill>
              <a:effectLst/>
              <a:latin typeface="+mn-lt"/>
              <a:ea typeface="+mn-ea"/>
              <a:cs typeface="+mn-cs"/>
            </a:rPr>
            <a:t>: Double-click the cell that contains the most text and then click outside of the cell.</a:t>
          </a:r>
          <a:endParaRPr lang="en-US">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95249</xdr:colOff>
      <xdr:row>15</xdr:row>
      <xdr:rowOff>152400</xdr:rowOff>
    </xdr:from>
    <xdr:to>
      <xdr:col>21</xdr:col>
      <xdr:colOff>561979</xdr:colOff>
      <xdr:row>20</xdr:row>
      <xdr:rowOff>9525</xdr:rowOff>
    </xdr:to>
    <xdr:sp macro="" textlink="">
      <xdr:nvSpPr>
        <xdr:cNvPr id="3" name="Pentagon 2"/>
        <xdr:cNvSpPr/>
      </xdr:nvSpPr>
      <xdr:spPr>
        <a:xfrm rot="10800000" flipV="1">
          <a:off x="7543799" y="3114675"/>
          <a:ext cx="4124330" cy="1000125"/>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sng">
              <a:solidFill>
                <a:sysClr val="windowText" lastClr="000000"/>
              </a:solidFill>
              <a:effectLst/>
              <a:latin typeface="+mn-lt"/>
              <a:ea typeface="+mn-ea"/>
              <a:cs typeface="+mn-cs"/>
            </a:rPr>
            <a:t>To Insert a New Row:</a:t>
          </a:r>
        </a:p>
        <a:p>
          <a:pPr eaLnBrk="1" fontAlgn="auto" latinLnBrk="0" hangingPunct="1"/>
          <a:r>
            <a:rPr lang="en-US" sz="1100" b="0" i="0" baseline="0">
              <a:solidFill>
                <a:sysClr val="windowText" lastClr="000000"/>
              </a:solidFill>
              <a:effectLst/>
              <a:latin typeface="+mn-lt"/>
              <a:ea typeface="+mn-ea"/>
              <a:cs typeface="+mn-cs"/>
            </a:rPr>
            <a:t>   &gt; Left-click the row number (on the left edge of your screen) to</a:t>
          </a:r>
        </a:p>
        <a:p>
          <a:pPr eaLnBrk="1" fontAlgn="auto" latinLnBrk="0" hangingPunct="1"/>
          <a:r>
            <a:rPr lang="en-US" sz="1100" b="0" i="0" baseline="0">
              <a:solidFill>
                <a:sysClr val="windowText" lastClr="000000"/>
              </a:solidFill>
              <a:effectLst/>
              <a:latin typeface="+mn-lt"/>
              <a:ea typeface="+mn-ea"/>
              <a:cs typeface="+mn-cs"/>
            </a:rPr>
            <a:t>      select the entire row.</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and select "Copy."</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again and select "Insert Copied Cells."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95249</xdr:colOff>
      <xdr:row>15</xdr:row>
      <xdr:rowOff>152400</xdr:rowOff>
    </xdr:from>
    <xdr:to>
      <xdr:col>22</xdr:col>
      <xdr:colOff>561979</xdr:colOff>
      <xdr:row>20</xdr:row>
      <xdr:rowOff>9525</xdr:rowOff>
    </xdr:to>
    <xdr:sp macro="" textlink="">
      <xdr:nvSpPr>
        <xdr:cNvPr id="2" name="Pentagon 1"/>
        <xdr:cNvSpPr/>
      </xdr:nvSpPr>
      <xdr:spPr>
        <a:xfrm rot="10800000" flipV="1">
          <a:off x="7629524" y="3114675"/>
          <a:ext cx="4124330" cy="1000125"/>
        </a:xfrm>
        <a:prstGeom prst="homePlate">
          <a:avLst>
            <a:gd name="adj" fmla="val 0"/>
          </a:avLst>
        </a:prstGeom>
        <a:solidFill>
          <a:schemeClr val="accent4">
            <a:lumMod val="40000"/>
            <a:lumOff val="60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sng">
              <a:solidFill>
                <a:sysClr val="windowText" lastClr="000000"/>
              </a:solidFill>
              <a:effectLst/>
              <a:latin typeface="+mn-lt"/>
              <a:ea typeface="+mn-ea"/>
              <a:cs typeface="+mn-cs"/>
            </a:rPr>
            <a:t>To Insert a New Row:</a:t>
          </a:r>
        </a:p>
        <a:p>
          <a:pPr eaLnBrk="1" fontAlgn="auto" latinLnBrk="0" hangingPunct="1"/>
          <a:r>
            <a:rPr lang="en-US" sz="1100" b="0" i="0" baseline="0">
              <a:solidFill>
                <a:sysClr val="windowText" lastClr="000000"/>
              </a:solidFill>
              <a:effectLst/>
              <a:latin typeface="+mn-lt"/>
              <a:ea typeface="+mn-ea"/>
              <a:cs typeface="+mn-cs"/>
            </a:rPr>
            <a:t>   &gt; Left-click the row number (on the left edge of your screen) to</a:t>
          </a:r>
        </a:p>
        <a:p>
          <a:pPr eaLnBrk="1" fontAlgn="auto" latinLnBrk="0" hangingPunct="1"/>
          <a:r>
            <a:rPr lang="en-US" sz="1100" b="0" i="0" baseline="0">
              <a:solidFill>
                <a:sysClr val="windowText" lastClr="000000"/>
              </a:solidFill>
              <a:effectLst/>
              <a:latin typeface="+mn-lt"/>
              <a:ea typeface="+mn-ea"/>
              <a:cs typeface="+mn-cs"/>
            </a:rPr>
            <a:t>      select the entire row.</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and select "Copy."</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again and select "Insert Copied Cells."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Q47"/>
  <sheetViews>
    <sheetView showGridLines="0" tabSelected="1" view="pageBreakPreview" zoomScaleNormal="100" zoomScaleSheetLayoutView="100" workbookViewId="0">
      <selection activeCell="C3" sqref="C3:H3"/>
    </sheetView>
  </sheetViews>
  <sheetFormatPr defaultRowHeight="14.5" x14ac:dyDescent="0.35"/>
  <cols>
    <col min="1" max="3" width="7.7265625" customWidth="1"/>
    <col min="4" max="4" width="7.26953125" customWidth="1"/>
    <col min="5" max="5" width="7.7265625" customWidth="1"/>
    <col min="6" max="7" width="7.26953125" customWidth="1"/>
    <col min="8" max="8" width="7.7265625" customWidth="1"/>
    <col min="9" max="9" width="7.26953125" customWidth="1"/>
    <col min="10" max="10" width="7.7265625" customWidth="1"/>
    <col min="11" max="12" width="7.26953125" customWidth="1"/>
    <col min="14" max="14" width="4.7265625" customWidth="1"/>
  </cols>
  <sheetData>
    <row r="1" spans="1:17" ht="23.5" x14ac:dyDescent="0.35">
      <c r="A1" s="169" t="s">
        <v>9</v>
      </c>
      <c r="B1" s="169"/>
      <c r="C1" s="169"/>
      <c r="D1" s="169"/>
      <c r="E1" s="169"/>
      <c r="F1" s="169"/>
      <c r="G1" s="169"/>
      <c r="H1" s="169"/>
      <c r="I1" s="169"/>
      <c r="J1" s="169"/>
      <c r="K1" s="169"/>
      <c r="L1" s="169"/>
      <c r="M1" s="169"/>
      <c r="N1" s="169"/>
      <c r="O1" s="169"/>
    </row>
    <row r="3" spans="1:17" ht="15" customHeight="1" x14ac:dyDescent="0.35">
      <c r="A3" s="3" t="s">
        <v>3</v>
      </c>
      <c r="B3" s="4"/>
      <c r="C3" s="171"/>
      <c r="D3" s="171"/>
      <c r="E3" s="171"/>
      <c r="F3" s="171"/>
      <c r="G3" s="171"/>
      <c r="H3" s="171"/>
      <c r="I3" s="11"/>
      <c r="J3" s="11"/>
      <c r="L3" s="166" t="s">
        <v>16</v>
      </c>
      <c r="M3" s="166"/>
      <c r="N3" s="170"/>
      <c r="O3" s="170"/>
      <c r="P3" s="7"/>
      <c r="Q3" s="7"/>
    </row>
    <row r="4" spans="1:17" ht="15" customHeight="1" x14ac:dyDescent="0.35">
      <c r="A4" s="1" t="s">
        <v>2</v>
      </c>
      <c r="C4" s="165"/>
      <c r="D4" s="165"/>
      <c r="E4" s="165"/>
      <c r="F4" s="165"/>
      <c r="G4" s="165"/>
      <c r="H4" s="165"/>
      <c r="I4" s="12"/>
      <c r="J4" s="12"/>
      <c r="P4" s="7"/>
      <c r="Q4" s="7"/>
    </row>
    <row r="5" spans="1:17" x14ac:dyDescent="0.35">
      <c r="A5" s="1" t="s">
        <v>0</v>
      </c>
      <c r="C5" s="165"/>
      <c r="D5" s="165"/>
      <c r="E5" s="165"/>
      <c r="F5" s="165"/>
      <c r="G5" s="165"/>
      <c r="H5" s="165"/>
      <c r="I5" s="12"/>
      <c r="J5" s="12"/>
      <c r="K5" s="166" t="s">
        <v>99</v>
      </c>
      <c r="L5" s="166"/>
      <c r="M5" s="167"/>
      <c r="N5" s="167"/>
      <c r="O5" s="167"/>
    </row>
    <row r="6" spans="1:17" x14ac:dyDescent="0.35">
      <c r="A6" s="1" t="s">
        <v>1</v>
      </c>
      <c r="C6" s="165"/>
      <c r="D6" s="165"/>
      <c r="E6" s="165"/>
      <c r="F6" s="165"/>
      <c r="G6" s="165"/>
      <c r="H6" s="165"/>
      <c r="I6" s="12"/>
      <c r="J6" s="166" t="s">
        <v>100</v>
      </c>
      <c r="K6" s="166"/>
      <c r="L6" s="166"/>
      <c r="M6" s="22"/>
      <c r="N6" s="9" t="s">
        <v>25</v>
      </c>
      <c r="O6" s="22"/>
    </row>
    <row r="7" spans="1:17" x14ac:dyDescent="0.35">
      <c r="I7" s="51"/>
      <c r="J7" s="168" t="s">
        <v>101</v>
      </c>
      <c r="K7" s="168"/>
      <c r="L7" s="168"/>
    </row>
    <row r="9" spans="1:17" ht="15" thickBot="1" x14ac:dyDescent="0.4"/>
    <row r="10" spans="1:17" ht="15" thickBot="1" x14ac:dyDescent="0.4">
      <c r="A10" s="174" t="s">
        <v>4</v>
      </c>
      <c r="B10" s="175"/>
      <c r="C10" s="175"/>
      <c r="D10" s="176"/>
      <c r="F10" s="174" t="s">
        <v>92</v>
      </c>
      <c r="G10" s="175"/>
      <c r="H10" s="175"/>
      <c r="I10" s="175"/>
      <c r="J10" s="175"/>
      <c r="K10" s="175"/>
      <c r="L10" s="175"/>
      <c r="M10" s="175"/>
      <c r="N10" s="175"/>
      <c r="O10" s="176"/>
    </row>
    <row r="11" spans="1:17" x14ac:dyDescent="0.35">
      <c r="A11" s="1" t="s">
        <v>6</v>
      </c>
      <c r="F11" s="1" t="s">
        <v>12</v>
      </c>
      <c r="G11" s="5"/>
      <c r="H11" s="177"/>
      <c r="I11" s="177"/>
      <c r="J11" s="177"/>
      <c r="K11" s="177"/>
      <c r="L11" s="177"/>
      <c r="M11" s="177"/>
      <c r="N11" s="177"/>
      <c r="O11" s="177"/>
    </row>
    <row r="12" spans="1:17" x14ac:dyDescent="0.35">
      <c r="A12" s="1" t="s">
        <v>5</v>
      </c>
      <c r="F12" s="1" t="s">
        <v>13</v>
      </c>
      <c r="G12" s="1"/>
      <c r="H12" s="178"/>
      <c r="I12" s="178"/>
      <c r="J12" s="178"/>
      <c r="K12" s="178"/>
      <c r="L12" s="178"/>
      <c r="M12" s="178"/>
      <c r="N12" s="178"/>
      <c r="O12" s="178"/>
    </row>
    <row r="13" spans="1:17" ht="15" customHeight="1" x14ac:dyDescent="0.35">
      <c r="A13" s="1" t="s">
        <v>7</v>
      </c>
      <c r="F13" s="1" t="s">
        <v>14</v>
      </c>
      <c r="G13" s="1"/>
      <c r="H13" s="181"/>
      <c r="I13" s="181"/>
      <c r="J13" s="181"/>
      <c r="K13" s="181"/>
      <c r="L13" s="181"/>
      <c r="M13" s="181"/>
      <c r="N13" s="181"/>
      <c r="O13" s="181"/>
    </row>
    <row r="14" spans="1:17" x14ac:dyDescent="0.35">
      <c r="A14" s="1" t="s">
        <v>8</v>
      </c>
      <c r="F14" s="1"/>
      <c r="G14" s="1"/>
      <c r="H14" s="182"/>
      <c r="I14" s="182"/>
      <c r="J14" s="182"/>
      <c r="K14" s="182"/>
      <c r="L14" s="182"/>
      <c r="M14" s="182"/>
      <c r="N14" s="182"/>
      <c r="O14" s="182"/>
    </row>
    <row r="15" spans="1:17" x14ac:dyDescent="0.35">
      <c r="A15" s="1"/>
      <c r="F15" s="5" t="s">
        <v>10</v>
      </c>
      <c r="G15" s="5"/>
      <c r="H15" s="179"/>
      <c r="I15" s="179"/>
      <c r="J15" s="179"/>
      <c r="K15" s="180" t="s">
        <v>11</v>
      </c>
      <c r="L15" s="180"/>
      <c r="M15" s="179"/>
      <c r="N15" s="179"/>
      <c r="O15" s="179"/>
    </row>
    <row r="17" spans="1:15" ht="15" thickBot="1" x14ac:dyDescent="0.4">
      <c r="F17" s="5" t="s">
        <v>19</v>
      </c>
      <c r="G17" s="8"/>
      <c r="J17" s="172"/>
      <c r="K17" s="172"/>
      <c r="L17" s="172"/>
      <c r="M17" s="173"/>
      <c r="N17" s="173"/>
    </row>
    <row r="18" spans="1:15" ht="15" thickBot="1" x14ac:dyDescent="0.4">
      <c r="F18" s="5" t="s">
        <v>20</v>
      </c>
      <c r="G18" s="8"/>
      <c r="J18" s="183">
        <f>J19+J20+J21</f>
        <v>0</v>
      </c>
      <c r="K18" s="184"/>
      <c r="L18" s="185"/>
    </row>
    <row r="19" spans="1:15" x14ac:dyDescent="0.35">
      <c r="F19" s="197" t="s">
        <v>64</v>
      </c>
      <c r="G19" s="197"/>
      <c r="H19" s="197"/>
      <c r="I19" s="197"/>
      <c r="J19" s="198"/>
      <c r="K19" s="198"/>
      <c r="L19" s="198"/>
    </row>
    <row r="20" spans="1:15" x14ac:dyDescent="0.35">
      <c r="F20" s="197" t="s">
        <v>65</v>
      </c>
      <c r="G20" s="197"/>
      <c r="H20" s="197"/>
      <c r="I20" s="197"/>
      <c r="J20" s="199"/>
      <c r="K20" s="199"/>
      <c r="L20" s="199"/>
    </row>
    <row r="21" spans="1:15" x14ac:dyDescent="0.35">
      <c r="F21" s="197" t="s">
        <v>66</v>
      </c>
      <c r="G21" s="197"/>
      <c r="H21" s="197"/>
      <c r="I21" s="197"/>
      <c r="J21" s="199"/>
      <c r="K21" s="199"/>
      <c r="L21" s="199"/>
    </row>
    <row r="22" spans="1:15" x14ac:dyDescent="0.35">
      <c r="F22" s="5" t="s">
        <v>24</v>
      </c>
      <c r="G22" s="8"/>
      <c r="J22" s="186"/>
      <c r="K22" s="186"/>
      <c r="L22" s="186"/>
      <c r="M22" t="s">
        <v>15</v>
      </c>
    </row>
    <row r="25" spans="1:15" ht="15" thickBot="1" x14ac:dyDescent="0.4"/>
    <row r="26" spans="1:15" ht="15" thickBot="1" x14ac:dyDescent="0.4">
      <c r="A26" s="20" t="s">
        <v>67</v>
      </c>
      <c r="B26" s="21"/>
      <c r="C26" s="21"/>
      <c r="D26" s="21"/>
      <c r="E26" s="21"/>
      <c r="F26" s="21"/>
      <c r="G26" s="21"/>
      <c r="H26" s="21"/>
      <c r="I26" s="21"/>
      <c r="J26" s="21"/>
      <c r="K26" s="21"/>
      <c r="L26" s="21"/>
      <c r="M26" s="187"/>
      <c r="N26" s="187"/>
      <c r="O26" s="188"/>
    </row>
    <row r="27" spans="1:15" ht="30" customHeight="1" x14ac:dyDescent="0.35">
      <c r="A27" s="189" t="s">
        <v>60</v>
      </c>
      <c r="B27" s="190"/>
      <c r="C27" s="191" t="s">
        <v>29</v>
      </c>
      <c r="D27" s="192"/>
      <c r="E27" s="193" t="s">
        <v>117</v>
      </c>
      <c r="F27" s="192"/>
      <c r="G27" s="193" t="s">
        <v>118</v>
      </c>
      <c r="H27" s="194"/>
      <c r="I27" s="195" t="s">
        <v>63</v>
      </c>
      <c r="J27" s="192"/>
      <c r="K27" s="193" t="str">
        <f>"Retention This Period ("&amp;J22&amp;"%)"</f>
        <v>Retention This Period (%)</v>
      </c>
      <c r="L27" s="192"/>
      <c r="M27" s="193" t="s">
        <v>18</v>
      </c>
      <c r="N27" s="192"/>
      <c r="O27" s="196"/>
    </row>
    <row r="28" spans="1:15" ht="20.149999999999999" customHeight="1" x14ac:dyDescent="0.35">
      <c r="A28" s="215" t="s">
        <v>61</v>
      </c>
      <c r="B28" s="216"/>
      <c r="C28" s="219">
        <f>J19</f>
        <v>0</v>
      </c>
      <c r="D28" s="220"/>
      <c r="E28" s="200">
        <f>'Progressive-Fixed Fee'!I45</f>
        <v>0</v>
      </c>
      <c r="F28" s="214"/>
      <c r="G28" s="200">
        <f>IF('Progressive-Fixed Fee'!$D$46="",C28-E28,"ERROR - See tab")</f>
        <v>0</v>
      </c>
      <c r="H28" s="201"/>
      <c r="I28" s="221">
        <f>'Progressive-Fixed Fee'!L49</f>
        <v>0</v>
      </c>
      <c r="J28" s="214"/>
      <c r="K28" s="200">
        <f>'Progressive-Fixed Fee'!L50</f>
        <v>0</v>
      </c>
      <c r="L28" s="214"/>
      <c r="M28" s="200">
        <f>'Progressive-Fixed Fee'!L51</f>
        <v>0</v>
      </c>
      <c r="N28" s="201"/>
      <c r="O28" s="202"/>
    </row>
    <row r="29" spans="1:15" x14ac:dyDescent="0.35">
      <c r="A29" s="217"/>
      <c r="B29" s="218"/>
      <c r="C29" s="203"/>
      <c r="D29" s="204"/>
      <c r="E29" s="205" t="str">
        <f>IF(C28=0,"",E28/$C28)</f>
        <v/>
      </c>
      <c r="F29" s="206"/>
      <c r="G29" s="205" t="str">
        <f>IF(C28=0,"",G28/$C28)</f>
        <v/>
      </c>
      <c r="H29" s="207"/>
      <c r="I29" s="208" t="str">
        <f>IF(C28=0,"",I28/$C28)</f>
        <v/>
      </c>
      <c r="J29" s="206"/>
      <c r="K29" s="209"/>
      <c r="L29" s="210"/>
      <c r="M29" s="211"/>
      <c r="N29" s="212"/>
      <c r="O29" s="213"/>
    </row>
    <row r="30" spans="1:15" ht="8.15" customHeight="1" x14ac:dyDescent="0.35">
      <c r="A30" s="23"/>
      <c r="B30" s="24"/>
      <c r="C30" s="24"/>
      <c r="D30" s="24"/>
      <c r="E30" s="24"/>
      <c r="F30" s="24"/>
      <c r="G30" s="24"/>
      <c r="H30" s="24"/>
      <c r="I30" s="24"/>
      <c r="J30" s="24"/>
      <c r="K30" s="24"/>
      <c r="L30" s="24"/>
      <c r="M30" s="25"/>
      <c r="N30" s="25"/>
      <c r="O30" s="26"/>
    </row>
    <row r="31" spans="1:15" ht="20.149999999999999" customHeight="1" x14ac:dyDescent="0.35">
      <c r="A31" s="215" t="s">
        <v>62</v>
      </c>
      <c r="B31" s="216"/>
      <c r="C31" s="219">
        <f>J20</f>
        <v>0</v>
      </c>
      <c r="D31" s="220"/>
      <c r="E31" s="200">
        <f>'Hourly-Unit'!J22</f>
        <v>0</v>
      </c>
      <c r="F31" s="222"/>
      <c r="G31" s="200">
        <f>IF('Hourly-Unit'!D23="",'Hourly-Unit'!L22,"ERROR - See tab")</f>
        <v>0</v>
      </c>
      <c r="H31" s="223"/>
      <c r="I31" s="221">
        <f>'Hourly-Unit'!N44</f>
        <v>0</v>
      </c>
      <c r="J31" s="214"/>
      <c r="K31" s="200">
        <f>'Hourly-Unit'!N45</f>
        <v>0</v>
      </c>
      <c r="L31" s="214"/>
      <c r="M31" s="200">
        <f>'Hourly-Unit'!N46</f>
        <v>0</v>
      </c>
      <c r="N31" s="201"/>
      <c r="O31" s="202"/>
    </row>
    <row r="32" spans="1:15" x14ac:dyDescent="0.35">
      <c r="A32" s="217"/>
      <c r="B32" s="218"/>
      <c r="C32" s="203"/>
      <c r="D32" s="204"/>
      <c r="E32" s="205" t="str">
        <f>IF(C31=0,"",E31/$C31)</f>
        <v/>
      </c>
      <c r="F32" s="206"/>
      <c r="G32" s="205" t="str">
        <f>IF(C31=0,"",G31/$C31)</f>
        <v/>
      </c>
      <c r="H32" s="207"/>
      <c r="I32" s="208" t="str">
        <f>IF(C31=0,"",I31/$C31)</f>
        <v/>
      </c>
      <c r="J32" s="206"/>
      <c r="K32" s="209"/>
      <c r="L32" s="210"/>
      <c r="M32" s="211"/>
      <c r="N32" s="212"/>
      <c r="O32" s="213"/>
    </row>
    <row r="33" spans="1:15" ht="8.15" customHeight="1" x14ac:dyDescent="0.35">
      <c r="A33" s="23"/>
      <c r="B33" s="24"/>
      <c r="C33" s="24"/>
      <c r="D33" s="24"/>
      <c r="E33" s="24"/>
      <c r="F33" s="24"/>
      <c r="G33" s="24"/>
      <c r="H33" s="24"/>
      <c r="I33" s="24"/>
      <c r="J33" s="24"/>
      <c r="K33" s="24"/>
      <c r="L33" s="24"/>
      <c r="M33" s="25"/>
      <c r="N33" s="25"/>
      <c r="O33" s="26"/>
    </row>
    <row r="34" spans="1:15" ht="20.149999999999999" customHeight="1" x14ac:dyDescent="0.35">
      <c r="A34" s="215" t="s">
        <v>17</v>
      </c>
      <c r="B34" s="216"/>
      <c r="C34" s="219">
        <f>J21</f>
        <v>0</v>
      </c>
      <c r="D34" s="220"/>
      <c r="E34" s="200">
        <f>Reimbursables!G17</f>
        <v>0</v>
      </c>
      <c r="F34" s="222"/>
      <c r="G34" s="200">
        <f>Reimbursables!I17</f>
        <v>0</v>
      </c>
      <c r="H34" s="226"/>
      <c r="I34" s="221">
        <f>Reimbursables!N43</f>
        <v>0</v>
      </c>
      <c r="J34" s="214"/>
      <c r="K34" s="247" t="s">
        <v>90</v>
      </c>
      <c r="L34" s="248"/>
      <c r="M34" s="200">
        <f>Reimbursables!N43</f>
        <v>0</v>
      </c>
      <c r="N34" s="201"/>
      <c r="O34" s="202"/>
    </row>
    <row r="35" spans="1:15" x14ac:dyDescent="0.35">
      <c r="A35" s="224"/>
      <c r="B35" s="225"/>
      <c r="C35" s="236"/>
      <c r="D35" s="237"/>
      <c r="E35" s="238" t="str">
        <f>IF(C34=0,"",E34/$C34)</f>
        <v/>
      </c>
      <c r="F35" s="239"/>
      <c r="G35" s="238" t="str">
        <f>IF(C34=0,"",G34/$C34)</f>
        <v/>
      </c>
      <c r="H35" s="240"/>
      <c r="I35" s="241" t="str">
        <f>IF(C34=0,"",I34/$C34)</f>
        <v/>
      </c>
      <c r="J35" s="239"/>
      <c r="K35" s="242"/>
      <c r="L35" s="243"/>
      <c r="M35" s="244"/>
      <c r="N35" s="245"/>
      <c r="O35" s="246"/>
    </row>
    <row r="36" spans="1:15" x14ac:dyDescent="0.35">
      <c r="A36" s="230" t="s">
        <v>120</v>
      </c>
      <c r="B36" s="231"/>
      <c r="C36" s="232">
        <f>SUM(C28:D34)</f>
        <v>0</v>
      </c>
      <c r="D36" s="232"/>
      <c r="E36" s="233">
        <f>E28+E31+E34</f>
        <v>0</v>
      </c>
      <c r="F36" s="234"/>
      <c r="G36" s="233">
        <f>G28+G31+G34</f>
        <v>0</v>
      </c>
      <c r="H36" s="235"/>
      <c r="I36" s="270">
        <f>I28+I31+I34</f>
        <v>0</v>
      </c>
      <c r="J36" s="234"/>
      <c r="K36" s="233">
        <f>K28+K31</f>
        <v>0</v>
      </c>
      <c r="L36" s="234"/>
      <c r="M36" s="271">
        <f>SUM(M28:O35)</f>
        <v>0</v>
      </c>
      <c r="N36" s="272"/>
      <c r="O36" s="273"/>
    </row>
    <row r="37" spans="1:15" ht="15" thickBot="1" x14ac:dyDescent="0.4">
      <c r="A37" s="96"/>
      <c r="B37" s="100"/>
      <c r="C37" s="97"/>
      <c r="D37" s="97"/>
      <c r="E37" s="280" t="str">
        <f>IF($C$36=0,"",E36/$C$36)</f>
        <v/>
      </c>
      <c r="F37" s="281"/>
      <c r="G37" s="280" t="str">
        <f>IF($C$36=0,"",G36/$C$36)</f>
        <v/>
      </c>
      <c r="H37" s="281"/>
      <c r="I37" s="282" t="str">
        <f>IF(C36=0,"",I36/$C36)</f>
        <v/>
      </c>
      <c r="J37" s="283"/>
      <c r="K37" s="98"/>
      <c r="L37" s="99"/>
      <c r="M37" s="284"/>
      <c r="N37" s="285"/>
      <c r="O37" s="286"/>
    </row>
    <row r="38" spans="1:15" ht="20.149999999999999" customHeight="1" x14ac:dyDescent="0.35">
      <c r="A38" s="224" t="s">
        <v>122</v>
      </c>
      <c r="B38" s="225"/>
      <c r="C38" s="227">
        <f>'Release of Retention'!A17</f>
        <v>0</v>
      </c>
      <c r="D38" s="228"/>
      <c r="E38" s="227">
        <f>'Release of Retention'!G17</f>
        <v>0</v>
      </c>
      <c r="F38" s="228"/>
      <c r="G38" s="227">
        <f>'Release of Retention'!I17</f>
        <v>0</v>
      </c>
      <c r="H38" s="229"/>
      <c r="I38" s="264">
        <f>'Release of Retention'!E17</f>
        <v>0</v>
      </c>
      <c r="J38" s="265"/>
      <c r="K38" s="266" t="s">
        <v>90</v>
      </c>
      <c r="L38" s="267"/>
      <c r="M38" s="227">
        <f>'Release of Retention'!E17</f>
        <v>0</v>
      </c>
      <c r="N38" s="268"/>
      <c r="O38" s="269"/>
    </row>
    <row r="39" spans="1:15" x14ac:dyDescent="0.35">
      <c r="A39" s="224"/>
      <c r="B39" s="225"/>
      <c r="C39" s="205" t="str">
        <f>IF($C$38=0,"","Retained to Date")</f>
        <v/>
      </c>
      <c r="D39" s="206"/>
      <c r="E39" s="205" t="str">
        <f>IF($C$38=0,"",E38/$C$38)</f>
        <v/>
      </c>
      <c r="F39" s="206"/>
      <c r="G39" s="205" t="str">
        <f>IF($C$38=0,"",G38/$C$38)</f>
        <v/>
      </c>
      <c r="H39" s="274"/>
      <c r="I39" s="207" t="str">
        <f>IF($C$38=0,"",I38/$C$38)</f>
        <v/>
      </c>
      <c r="J39" s="206"/>
      <c r="K39" s="275"/>
      <c r="L39" s="276"/>
      <c r="M39" s="277"/>
      <c r="N39" s="278"/>
      <c r="O39" s="279"/>
    </row>
    <row r="40" spans="1:15" s="6" customFormat="1" ht="30" customHeight="1" thickBot="1" x14ac:dyDescent="0.4">
      <c r="A40" s="94" t="s">
        <v>121</v>
      </c>
      <c r="B40" s="95"/>
      <c r="C40" s="250"/>
      <c r="D40" s="250"/>
      <c r="E40" s="250"/>
      <c r="F40" s="251"/>
      <c r="G40" s="250"/>
      <c r="H40" s="252"/>
      <c r="I40" s="253">
        <f>I28+I31+I34+I38</f>
        <v>0</v>
      </c>
      <c r="J40" s="254"/>
      <c r="K40" s="255">
        <f>K28+K31</f>
        <v>0</v>
      </c>
      <c r="L40" s="256"/>
      <c r="M40" s="257">
        <f>M36+M38</f>
        <v>0</v>
      </c>
      <c r="N40" s="257"/>
      <c r="O40" s="258"/>
    </row>
    <row r="41" spans="1:15" s="92" customFormat="1" ht="22" customHeight="1" thickTop="1" x14ac:dyDescent="0.35">
      <c r="A41" s="93" t="s">
        <v>119</v>
      </c>
      <c r="B41" s="90"/>
      <c r="C41" s="90"/>
      <c r="D41" s="90"/>
      <c r="E41" s="90"/>
      <c r="F41" s="90"/>
      <c r="G41" s="90"/>
      <c r="H41" s="90"/>
      <c r="I41" s="90"/>
      <c r="J41" s="90"/>
      <c r="K41" s="90"/>
      <c r="L41" s="90"/>
      <c r="M41" s="91"/>
      <c r="N41" s="91"/>
      <c r="O41" s="91"/>
    </row>
    <row r="42" spans="1:15" x14ac:dyDescent="0.35">
      <c r="A42" s="19"/>
      <c r="B42" s="19"/>
      <c r="C42" s="263" t="s">
        <v>85</v>
      </c>
      <c r="D42" s="263"/>
      <c r="E42" s="263"/>
      <c r="F42" s="263"/>
      <c r="G42" s="263"/>
      <c r="H42" s="263"/>
      <c r="I42" s="259">
        <f>I40</f>
        <v>0</v>
      </c>
      <c r="J42" s="259"/>
      <c r="N42" s="27"/>
      <c r="O42" s="27"/>
    </row>
    <row r="43" spans="1:15" s="6" customFormat="1" ht="20.149999999999999" customHeight="1" x14ac:dyDescent="0.35">
      <c r="B43" s="50" t="s">
        <v>98</v>
      </c>
      <c r="C43" s="262" t="str">
        <f>"TOTAL RETENTION THIS PERIOD   "&amp;$J$22&amp;"% "</f>
        <v xml:space="preserve">TOTAL RETENTION THIS PERIOD   % </v>
      </c>
      <c r="D43" s="262"/>
      <c r="E43" s="262"/>
      <c r="F43" s="262"/>
      <c r="G43" s="262"/>
      <c r="H43" s="262"/>
      <c r="I43" s="259">
        <f>K40</f>
        <v>0</v>
      </c>
      <c r="J43" s="259"/>
      <c r="N43" s="28"/>
      <c r="O43" s="28"/>
    </row>
    <row r="44" spans="1:15" s="6" customFormat="1" ht="20.149999999999999" customHeight="1" thickBot="1" x14ac:dyDescent="0.4">
      <c r="B44" s="49"/>
      <c r="C44" s="261" t="s">
        <v>83</v>
      </c>
      <c r="D44" s="261"/>
      <c r="E44" s="261"/>
      <c r="F44" s="261"/>
      <c r="G44" s="261"/>
      <c r="H44" s="261"/>
      <c r="I44" s="260">
        <f>I42-I43</f>
        <v>0</v>
      </c>
      <c r="J44" s="260"/>
      <c r="N44" s="28"/>
      <c r="O44" s="28"/>
    </row>
    <row r="45" spans="1:15" ht="15" thickTop="1" x14ac:dyDescent="0.35"/>
    <row r="47" spans="1:15" ht="18.5" x14ac:dyDescent="0.45">
      <c r="A47" s="249" t="s">
        <v>21</v>
      </c>
      <c r="B47" s="249"/>
      <c r="C47" s="249"/>
      <c r="D47" s="249"/>
      <c r="E47" s="249"/>
      <c r="F47" s="249"/>
      <c r="G47" s="249"/>
      <c r="H47" s="249"/>
      <c r="I47" s="249"/>
      <c r="J47" s="249"/>
      <c r="K47" s="249"/>
      <c r="L47" s="249"/>
      <c r="M47" s="249"/>
      <c r="N47" s="249"/>
      <c r="O47" s="249"/>
    </row>
  </sheetData>
  <sheetProtection algorithmName="SHA-512" hashValue="1Zu3s1hxuubRMYhVx2sSP14hFlmuMOgjvFvr+glgl/ISycjJ2mvH4/7HHah1yJxe67PvOphyijMmBMS7K3H6OQ==" saltValue="dcig35EtUXYt/MTO+x4vxA==" spinCount="100000" sheet="1" selectLockedCells="1"/>
  <mergeCells count="112">
    <mergeCell ref="I38:J38"/>
    <mergeCell ref="K38:L38"/>
    <mergeCell ref="M38:O38"/>
    <mergeCell ref="C40:D40"/>
    <mergeCell ref="I36:J36"/>
    <mergeCell ref="K36:L36"/>
    <mergeCell ref="M36:O36"/>
    <mergeCell ref="C39:D39"/>
    <mergeCell ref="E39:F39"/>
    <mergeCell ref="G39:H39"/>
    <mergeCell ref="I39:J39"/>
    <mergeCell ref="K39:L39"/>
    <mergeCell ref="M39:O39"/>
    <mergeCell ref="G37:H37"/>
    <mergeCell ref="I37:J37"/>
    <mergeCell ref="M37:O37"/>
    <mergeCell ref="E37:F37"/>
    <mergeCell ref="A47:O47"/>
    <mergeCell ref="E40:F40"/>
    <mergeCell ref="G40:H40"/>
    <mergeCell ref="I40:J40"/>
    <mergeCell ref="K40:L40"/>
    <mergeCell ref="M40:O40"/>
    <mergeCell ref="I42:J42"/>
    <mergeCell ref="I43:J43"/>
    <mergeCell ref="I44:J44"/>
    <mergeCell ref="C44:H44"/>
    <mergeCell ref="C43:H43"/>
    <mergeCell ref="C42:H42"/>
    <mergeCell ref="M34:O34"/>
    <mergeCell ref="C35:D35"/>
    <mergeCell ref="E35:F35"/>
    <mergeCell ref="G35:H35"/>
    <mergeCell ref="I35:J35"/>
    <mergeCell ref="K35:L35"/>
    <mergeCell ref="M35:O35"/>
    <mergeCell ref="K34:L34"/>
    <mergeCell ref="I34:J34"/>
    <mergeCell ref="A34:B35"/>
    <mergeCell ref="C34:D34"/>
    <mergeCell ref="E34:F34"/>
    <mergeCell ref="G34:H34"/>
    <mergeCell ref="A38:B39"/>
    <mergeCell ref="C38:D38"/>
    <mergeCell ref="E38:F38"/>
    <mergeCell ref="G38:H38"/>
    <mergeCell ref="A36:B36"/>
    <mergeCell ref="C36:D36"/>
    <mergeCell ref="E36:F36"/>
    <mergeCell ref="G36:H36"/>
    <mergeCell ref="M31:O31"/>
    <mergeCell ref="C32:D32"/>
    <mergeCell ref="E32:F32"/>
    <mergeCell ref="G32:H32"/>
    <mergeCell ref="I32:J32"/>
    <mergeCell ref="K32:L32"/>
    <mergeCell ref="M32:O32"/>
    <mergeCell ref="K31:L31"/>
    <mergeCell ref="A31:B32"/>
    <mergeCell ref="C31:D31"/>
    <mergeCell ref="E31:F31"/>
    <mergeCell ref="G31:H31"/>
    <mergeCell ref="I31:J31"/>
    <mergeCell ref="M28:O28"/>
    <mergeCell ref="C29:D29"/>
    <mergeCell ref="E29:F29"/>
    <mergeCell ref="G29:H29"/>
    <mergeCell ref="I29:J29"/>
    <mergeCell ref="K29:L29"/>
    <mergeCell ref="M29:O29"/>
    <mergeCell ref="K28:L28"/>
    <mergeCell ref="A28:B29"/>
    <mergeCell ref="C28:D28"/>
    <mergeCell ref="E28:F28"/>
    <mergeCell ref="G28:H28"/>
    <mergeCell ref="I28:J28"/>
    <mergeCell ref="J18:L18"/>
    <mergeCell ref="J22:L22"/>
    <mergeCell ref="M26:O26"/>
    <mergeCell ref="A27:B27"/>
    <mergeCell ref="C27:D27"/>
    <mergeCell ref="E27:F27"/>
    <mergeCell ref="G27:H27"/>
    <mergeCell ref="I27:J27"/>
    <mergeCell ref="K27:L27"/>
    <mergeCell ref="M27:O27"/>
    <mergeCell ref="F19:I19"/>
    <mergeCell ref="F20:I20"/>
    <mergeCell ref="F21:I21"/>
    <mergeCell ref="J19:L19"/>
    <mergeCell ref="J20:L20"/>
    <mergeCell ref="J21:L21"/>
    <mergeCell ref="J17:N17"/>
    <mergeCell ref="F10:O10"/>
    <mergeCell ref="H11:O11"/>
    <mergeCell ref="H12:O12"/>
    <mergeCell ref="H15:J15"/>
    <mergeCell ref="K15:L15"/>
    <mergeCell ref="M15:O15"/>
    <mergeCell ref="H13:O14"/>
    <mergeCell ref="A10:D10"/>
    <mergeCell ref="C6:H6"/>
    <mergeCell ref="J6:L6"/>
    <mergeCell ref="K5:L5"/>
    <mergeCell ref="M5:O5"/>
    <mergeCell ref="C5:H5"/>
    <mergeCell ref="J7:L7"/>
    <mergeCell ref="A1:O1"/>
    <mergeCell ref="L3:M3"/>
    <mergeCell ref="N3:O3"/>
    <mergeCell ref="C3:H3"/>
    <mergeCell ref="C4:H4"/>
  </mergeCells>
  <conditionalFormatting sqref="N3 M5:M6 O6 H11:H13 H15 M15 J17 J19:J22 C3:C6">
    <cfRule type="notContainsBlanks" dxfId="42" priority="6">
      <formula>LEN(TRIM(C3))&gt;0</formula>
    </cfRule>
  </conditionalFormatting>
  <conditionalFormatting sqref="G28 G31">
    <cfRule type="cellIs" dxfId="41" priority="2" operator="equal">
      <formula>"ERROR - See tab"</formula>
    </cfRule>
  </conditionalFormatting>
  <conditionalFormatting sqref="G28:H37">
    <cfRule type="cellIs" dxfId="40" priority="1" operator="lessThan">
      <formula>0</formula>
    </cfRule>
  </conditionalFormatting>
  <dataValidations disablePrompts="1" count="2">
    <dataValidation type="textLength" operator="lessThan" allowBlank="1" showInputMessage="1" showErrorMessage="1" errorTitle="Character Limit" error="Cannot exceed 15 characters." sqref="M5:O5">
      <formula1>16</formula1>
    </dataValidation>
    <dataValidation type="textLength" operator="lessThan" allowBlank="1" showInputMessage="1" showErrorMessage="1" errorTitle="Character Limit" error="Cannot exceed 116 characters." sqref="H13:O14">
      <formula1>117</formula1>
    </dataValidation>
  </dataValidations>
  <printOptions horizontalCentered="1"/>
  <pageMargins left="0.5" right="0.5" top="0.75" bottom="0.75" header="0.3" footer="0.3"/>
  <pageSetup scale="85" fitToHeight="0" orientation="portrait" r:id="rId1"/>
  <headerFooter>
    <oddFooter>&amp;L&amp;10CP-0197 Professional Services Invoice&amp;C&amp;10Page &amp;P of &amp;N&amp;R&amp;10&amp;K000000Revised 11/12/2021</oddFooter>
  </headerFooter>
  <ignoredErrors>
    <ignoredError sqref="F31 H31 J31" formula="1"/>
  </ignoredError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List!$C$1:$C$3</xm:f>
          </x14:formula1>
          <xm:sqref>J17</xm:sqref>
        </x14:dataValidation>
        <x14:dataValidation type="list" allowBlank="1" showInputMessage="1" showErrorMessage="1">
          <x14:formula1>
            <xm:f>List!$A$1:$A$13</xm:f>
          </x14:formula1>
          <xm:sqref>H11:O11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R52"/>
  <sheetViews>
    <sheetView showGridLines="0" view="pageBreakPreview" zoomScaleNormal="100" zoomScaleSheetLayoutView="100" zoomScalePageLayoutView="98" workbookViewId="0">
      <selection activeCell="A16" sqref="A16:B16"/>
    </sheetView>
  </sheetViews>
  <sheetFormatPr defaultRowHeight="14.5" x14ac:dyDescent="0.35"/>
  <cols>
    <col min="1" max="3" width="7.7265625" customWidth="1"/>
    <col min="4" max="4" width="7.26953125" customWidth="1"/>
    <col min="5" max="5" width="7.7265625" customWidth="1"/>
    <col min="6" max="7" width="7.26953125" customWidth="1"/>
    <col min="8" max="8" width="7.7265625" customWidth="1"/>
    <col min="9" max="9" width="7.26953125" customWidth="1"/>
    <col min="10" max="10" width="7.7265625" customWidth="1"/>
    <col min="11" max="12" width="7.26953125" customWidth="1"/>
    <col min="14" max="14" width="4.7265625" customWidth="1"/>
    <col min="16" max="16" width="14.7265625" hidden="1" customWidth="1"/>
    <col min="17" max="17" width="14.81640625" style="135" hidden="1" customWidth="1"/>
    <col min="18" max="18" width="21.453125" style="135" hidden="1" customWidth="1"/>
  </cols>
  <sheetData>
    <row r="1" spans="1:18" ht="23.5" x14ac:dyDescent="0.35">
      <c r="A1" s="169" t="s">
        <v>54</v>
      </c>
      <c r="B1" s="169"/>
      <c r="C1" s="169"/>
      <c r="D1" s="169"/>
      <c r="E1" s="169"/>
      <c r="F1" s="169"/>
      <c r="G1" s="169"/>
      <c r="H1" s="169"/>
      <c r="I1" s="169"/>
      <c r="J1" s="169"/>
      <c r="K1" s="169"/>
      <c r="L1" s="169"/>
      <c r="M1" s="169"/>
      <c r="N1" s="169"/>
      <c r="O1" s="169"/>
    </row>
    <row r="3" spans="1:18" ht="15" customHeight="1" x14ac:dyDescent="0.35">
      <c r="A3" s="3" t="s">
        <v>3</v>
      </c>
      <c r="B3" s="4"/>
      <c r="C3" s="309" t="str">
        <f>IF('Exhibit 7 - Invoice'!C3&lt;&gt;"",'Exhibit 7 - Invoice'!C3,"")</f>
        <v/>
      </c>
      <c r="D3" s="309"/>
      <c r="E3" s="309"/>
      <c r="F3" s="309"/>
      <c r="G3" s="309"/>
      <c r="H3" s="309"/>
      <c r="I3" s="3"/>
      <c r="J3" s="3"/>
      <c r="K3" s="3"/>
      <c r="L3" s="3"/>
      <c r="M3" s="46" t="s">
        <v>16</v>
      </c>
      <c r="N3" s="306" t="str">
        <f>IF('Exhibit 7 - Invoice'!N3&lt;&gt;"",'Exhibit 7 - Invoice'!N3,"")</f>
        <v/>
      </c>
      <c r="O3" s="306"/>
      <c r="P3" s="2"/>
      <c r="Q3" s="136"/>
    </row>
    <row r="4" spans="1:18" ht="15" customHeight="1" x14ac:dyDescent="0.35">
      <c r="A4" s="1" t="s">
        <v>2</v>
      </c>
      <c r="C4" s="310" t="str">
        <f>IF('Exhibit 7 - Invoice'!C4&lt;&gt;"",'Exhibit 7 - Invoice'!C4,"")</f>
        <v/>
      </c>
      <c r="D4" s="310"/>
      <c r="E4" s="310"/>
      <c r="F4" s="310"/>
      <c r="G4" s="310"/>
      <c r="H4" s="310"/>
      <c r="P4" s="2"/>
      <c r="Q4" s="136"/>
    </row>
    <row r="5" spans="1:18" x14ac:dyDescent="0.35">
      <c r="A5" s="1" t="s">
        <v>0</v>
      </c>
      <c r="C5" s="310" t="str">
        <f>IF('Exhibit 7 - Invoice'!C5&lt;&gt;"",'Exhibit 7 - Invoice'!C5,"")</f>
        <v/>
      </c>
      <c r="D5" s="310"/>
      <c r="E5" s="310"/>
      <c r="F5" s="310"/>
      <c r="G5" s="310"/>
      <c r="H5" s="310"/>
      <c r="I5" s="3"/>
      <c r="J5" s="3"/>
      <c r="K5" s="3"/>
      <c r="L5" s="8" t="s">
        <v>99</v>
      </c>
      <c r="M5" s="307" t="str">
        <f>IF('Exhibit 7 - Invoice'!M5&lt;&gt;"",'Exhibit 7 - Invoice'!M5,"")</f>
        <v/>
      </c>
      <c r="N5" s="307"/>
      <c r="O5" s="307"/>
    </row>
    <row r="6" spans="1:18" x14ac:dyDescent="0.35">
      <c r="A6" s="1" t="s">
        <v>1</v>
      </c>
      <c r="C6" s="310" t="str">
        <f>IF('Exhibit 7 - Invoice'!C6&lt;&gt;"",'Exhibit 7 - Invoice'!C6,"")</f>
        <v/>
      </c>
      <c r="D6" s="310"/>
      <c r="E6" s="310"/>
      <c r="F6" s="310"/>
      <c r="G6" s="310"/>
      <c r="H6" s="310"/>
      <c r="I6" s="3"/>
      <c r="J6" s="3"/>
      <c r="K6" s="3"/>
      <c r="L6" s="8" t="s">
        <v>100</v>
      </c>
      <c r="M6" s="10" t="str">
        <f>IF('Exhibit 7 - Invoice'!M6&lt;&gt;"",'Exhibit 7 - Invoice'!M6,"")</f>
        <v/>
      </c>
      <c r="N6" s="9" t="s">
        <v>25</v>
      </c>
      <c r="O6" s="10" t="str">
        <f>IF('Exhibit 7 - Invoice'!O6&lt;&gt;"",'Exhibit 7 - Invoice'!O6,"")</f>
        <v/>
      </c>
    </row>
    <row r="7" spans="1:18" x14ac:dyDescent="0.35">
      <c r="C7" s="4"/>
      <c r="D7" s="4"/>
      <c r="E7" s="4"/>
      <c r="F7" s="4"/>
      <c r="G7" s="4"/>
      <c r="H7" s="4"/>
      <c r="I7" s="51"/>
      <c r="J7" s="168" t="s">
        <v>101</v>
      </c>
      <c r="K7" s="168"/>
      <c r="L7" s="168"/>
    </row>
    <row r="8" spans="1:18" x14ac:dyDescent="0.35">
      <c r="C8" s="4"/>
      <c r="D8" s="4"/>
      <c r="E8" s="4"/>
      <c r="F8" s="4"/>
      <c r="G8" s="4"/>
      <c r="H8" s="4"/>
      <c r="I8" s="4"/>
    </row>
    <row r="9" spans="1:18" x14ac:dyDescent="0.35">
      <c r="A9" s="1" t="s">
        <v>12</v>
      </c>
      <c r="C9" s="319" t="str">
        <f>IF('Exhibit 7 - Invoice'!H11&lt;&gt;"",'Exhibit 7 - Invoice'!H11,"")</f>
        <v/>
      </c>
      <c r="D9" s="319"/>
      <c r="E9" s="319"/>
      <c r="F9" s="319"/>
      <c r="G9" s="319"/>
      <c r="H9" s="319"/>
      <c r="I9" s="3"/>
      <c r="J9" s="3"/>
      <c r="K9" s="166" t="s">
        <v>22</v>
      </c>
      <c r="L9" s="166"/>
      <c r="M9" s="313" t="str">
        <f>IF('Exhibit 7 - Invoice'!H15&lt;&gt;"",'Exhibit 7 - Invoice'!H15,"")</f>
        <v/>
      </c>
      <c r="N9" s="313"/>
      <c r="O9" s="313"/>
    </row>
    <row r="10" spans="1:18" x14ac:dyDescent="0.35">
      <c r="A10" s="1" t="s">
        <v>13</v>
      </c>
      <c r="C10" s="319" t="str">
        <f>IF('Exhibit 7 - Invoice'!H12&lt;&gt;"",'Exhibit 7 - Invoice'!H12,"")</f>
        <v/>
      </c>
      <c r="D10" s="319"/>
      <c r="E10" s="319"/>
      <c r="F10" s="319"/>
      <c r="G10" s="319"/>
      <c r="H10" s="319"/>
      <c r="J10" s="318" t="s">
        <v>23</v>
      </c>
      <c r="K10" s="318"/>
      <c r="L10" s="318"/>
      <c r="M10" s="314" t="str">
        <f>IF('Exhibit 7 - Invoice'!M15&lt;&gt;"",'Exhibit 7 - Invoice'!M15,"")</f>
        <v/>
      </c>
      <c r="N10" s="314"/>
      <c r="O10" s="314"/>
    </row>
    <row r="11" spans="1:18" x14ac:dyDescent="0.35">
      <c r="A11" s="1" t="s">
        <v>14</v>
      </c>
      <c r="C11" s="303" t="str">
        <f>IF('Exhibit 7 - Invoice'!H13&lt;&gt;"",'Exhibit 7 - Invoice'!H13,"")</f>
        <v/>
      </c>
      <c r="D11" s="303"/>
      <c r="E11" s="303"/>
      <c r="F11" s="303"/>
      <c r="G11" s="303"/>
      <c r="H11" s="303"/>
      <c r="I11" s="3"/>
    </row>
    <row r="12" spans="1:18" x14ac:dyDescent="0.35">
      <c r="C12" s="303"/>
      <c r="D12" s="303"/>
      <c r="E12" s="303"/>
      <c r="F12" s="303"/>
      <c r="G12" s="303"/>
      <c r="H12" s="303"/>
      <c r="I12" s="3"/>
      <c r="J12" s="308" t="str">
        <f>IF('Exhibit 7 - Invoice'!$J$17="Hourly / Unit","DETAIL SHEET NOT APPLICABLE TO CONTRACT","")</f>
        <v/>
      </c>
      <c r="K12" s="308"/>
      <c r="L12" s="308"/>
      <c r="M12" s="308"/>
      <c r="N12" s="308"/>
      <c r="O12" s="308"/>
    </row>
    <row r="13" spans="1:18" x14ac:dyDescent="0.35">
      <c r="C13" s="303"/>
      <c r="D13" s="303"/>
      <c r="E13" s="303"/>
      <c r="F13" s="303"/>
      <c r="G13" s="303"/>
      <c r="H13" s="303"/>
      <c r="I13" s="12"/>
      <c r="J13" s="308" t="str">
        <f>IF('Exhibit 7 - Invoice'!$J$17="Hourly / Unit","DO NOT INCLUDE WITH INVOICE","")</f>
        <v/>
      </c>
      <c r="K13" s="308"/>
      <c r="L13" s="308"/>
      <c r="M13" s="308"/>
      <c r="N13" s="308"/>
      <c r="O13" s="308"/>
    </row>
    <row r="14" spans="1:18" x14ac:dyDescent="0.35">
      <c r="A14" s="315" t="s">
        <v>128</v>
      </c>
      <c r="B14" s="316"/>
      <c r="C14" s="316"/>
      <c r="D14" s="316"/>
      <c r="E14" s="316"/>
      <c r="F14" s="316"/>
      <c r="G14" s="316"/>
      <c r="H14" s="316"/>
      <c r="I14" s="316"/>
      <c r="J14" s="316"/>
      <c r="K14" s="316"/>
      <c r="L14" s="316"/>
      <c r="M14" s="316"/>
      <c r="N14" s="316"/>
      <c r="O14" s="317"/>
    </row>
    <row r="15" spans="1:18" s="128" customFormat="1" ht="35.25" customHeight="1" x14ac:dyDescent="0.3">
      <c r="A15" s="297" t="s">
        <v>133</v>
      </c>
      <c r="B15" s="320"/>
      <c r="C15" s="297" t="s">
        <v>132</v>
      </c>
      <c r="D15" s="320"/>
      <c r="E15" s="298"/>
      <c r="F15" s="297" t="s">
        <v>29</v>
      </c>
      <c r="G15" s="298"/>
      <c r="H15" s="129" t="s">
        <v>42</v>
      </c>
      <c r="I15" s="297" t="s">
        <v>32</v>
      </c>
      <c r="J15" s="298"/>
      <c r="K15" s="297" t="s">
        <v>30</v>
      </c>
      <c r="L15" s="320"/>
      <c r="M15" s="297" t="s">
        <v>53</v>
      </c>
      <c r="N15" s="298"/>
      <c r="O15" s="129" t="s">
        <v>31</v>
      </c>
      <c r="Q15" s="137"/>
      <c r="R15" s="137"/>
    </row>
    <row r="16" spans="1:18" s="83" customFormat="1" x14ac:dyDescent="0.35">
      <c r="A16" s="287"/>
      <c r="B16" s="289"/>
      <c r="C16" s="294"/>
      <c r="D16" s="294"/>
      <c r="E16" s="294"/>
      <c r="F16" s="304" t="str">
        <f t="shared" ref="F16:F21" si="0">IF($A16="","",SUMIF($A$26:$A$44,$A16,$F$26:$F$44))</f>
        <v/>
      </c>
      <c r="G16" s="305"/>
      <c r="H16" s="160" t="str">
        <f>IF($A16="","",I16/F16)</f>
        <v/>
      </c>
      <c r="I16" s="304" t="str">
        <f t="shared" ref="I16:I21" si="1">IF($A16="","",$K16+$M16)</f>
        <v/>
      </c>
      <c r="J16" s="305"/>
      <c r="K16" s="304" t="str">
        <f t="shared" ref="K16:K21" si="2">IF($A16="","",SUMIF($A$26:$A$44,$A16,$K$26:$K$44))</f>
        <v/>
      </c>
      <c r="L16" s="305"/>
      <c r="M16" s="311" t="str">
        <f t="shared" ref="M16:M21" si="3">IF($A16="","",SUMIF($A$26:$A$44,$A16,$M$26:$M$44))</f>
        <v/>
      </c>
      <c r="N16" s="312"/>
      <c r="O16" s="161" t="str">
        <f>IF($A16="","",M16/F16)</f>
        <v/>
      </c>
      <c r="Q16" s="162">
        <f>A16</f>
        <v>0</v>
      </c>
      <c r="R16" s="162">
        <f>C16</f>
        <v>0</v>
      </c>
    </row>
    <row r="17" spans="1:18" s="32" customFormat="1" x14ac:dyDescent="0.35">
      <c r="A17" s="287"/>
      <c r="B17" s="288"/>
      <c r="C17" s="287"/>
      <c r="D17" s="289"/>
      <c r="E17" s="288"/>
      <c r="F17" s="290" t="str">
        <f t="shared" si="0"/>
        <v/>
      </c>
      <c r="G17" s="291"/>
      <c r="H17" s="132" t="str">
        <f t="shared" ref="H17:H21" si="4">IF($A17="","",I17/F17)</f>
        <v/>
      </c>
      <c r="I17" s="290" t="str">
        <f t="shared" si="1"/>
        <v/>
      </c>
      <c r="J17" s="291"/>
      <c r="K17" s="290" t="str">
        <f t="shared" si="2"/>
        <v/>
      </c>
      <c r="L17" s="291"/>
      <c r="M17" s="292" t="str">
        <f t="shared" si="3"/>
        <v/>
      </c>
      <c r="N17" s="293"/>
      <c r="O17" s="131" t="str">
        <f t="shared" ref="O17:O21" si="5">IF($A17="","",M17/F17)</f>
        <v/>
      </c>
      <c r="Q17" s="138">
        <f t="shared" ref="Q17:Q21" si="6">A17</f>
        <v>0</v>
      </c>
      <c r="R17" s="138">
        <f t="shared" ref="R17:R21" si="7">C17</f>
        <v>0</v>
      </c>
    </row>
    <row r="18" spans="1:18" s="32" customFormat="1" x14ac:dyDescent="0.35">
      <c r="A18" s="287"/>
      <c r="B18" s="288"/>
      <c r="C18" s="287"/>
      <c r="D18" s="289"/>
      <c r="E18" s="288"/>
      <c r="F18" s="290" t="str">
        <f t="shared" si="0"/>
        <v/>
      </c>
      <c r="G18" s="291"/>
      <c r="H18" s="132" t="str">
        <f t="shared" si="4"/>
        <v/>
      </c>
      <c r="I18" s="290" t="str">
        <f t="shared" si="1"/>
        <v/>
      </c>
      <c r="J18" s="291"/>
      <c r="K18" s="290" t="str">
        <f t="shared" si="2"/>
        <v/>
      </c>
      <c r="L18" s="291"/>
      <c r="M18" s="292" t="str">
        <f t="shared" si="3"/>
        <v/>
      </c>
      <c r="N18" s="293"/>
      <c r="O18" s="131" t="str">
        <f t="shared" si="5"/>
        <v/>
      </c>
      <c r="Q18" s="138">
        <f t="shared" si="6"/>
        <v>0</v>
      </c>
      <c r="R18" s="138">
        <f t="shared" si="7"/>
        <v>0</v>
      </c>
    </row>
    <row r="19" spans="1:18" s="32" customFormat="1" x14ac:dyDescent="0.35">
      <c r="A19" s="287"/>
      <c r="B19" s="288"/>
      <c r="C19" s="287"/>
      <c r="D19" s="289"/>
      <c r="E19" s="288"/>
      <c r="F19" s="290" t="str">
        <f t="shared" si="0"/>
        <v/>
      </c>
      <c r="G19" s="291"/>
      <c r="H19" s="132" t="str">
        <f t="shared" si="4"/>
        <v/>
      </c>
      <c r="I19" s="290" t="str">
        <f t="shared" si="1"/>
        <v/>
      </c>
      <c r="J19" s="291"/>
      <c r="K19" s="290" t="str">
        <f t="shared" si="2"/>
        <v/>
      </c>
      <c r="L19" s="291"/>
      <c r="M19" s="292" t="str">
        <f t="shared" si="3"/>
        <v/>
      </c>
      <c r="N19" s="293"/>
      <c r="O19" s="131" t="str">
        <f t="shared" si="5"/>
        <v/>
      </c>
      <c r="Q19" s="138">
        <f t="shared" si="6"/>
        <v>0</v>
      </c>
      <c r="R19" s="138">
        <f t="shared" si="7"/>
        <v>0</v>
      </c>
    </row>
    <row r="20" spans="1:18" s="32" customFormat="1" x14ac:dyDescent="0.35">
      <c r="A20" s="287"/>
      <c r="B20" s="288"/>
      <c r="C20" s="287"/>
      <c r="D20" s="289"/>
      <c r="E20" s="288"/>
      <c r="F20" s="290" t="str">
        <f t="shared" si="0"/>
        <v/>
      </c>
      <c r="G20" s="291"/>
      <c r="H20" s="132" t="str">
        <f t="shared" si="4"/>
        <v/>
      </c>
      <c r="I20" s="290" t="str">
        <f t="shared" si="1"/>
        <v/>
      </c>
      <c r="J20" s="291"/>
      <c r="K20" s="290" t="str">
        <f t="shared" si="2"/>
        <v/>
      </c>
      <c r="L20" s="291"/>
      <c r="M20" s="292" t="str">
        <f t="shared" si="3"/>
        <v/>
      </c>
      <c r="N20" s="293"/>
      <c r="O20" s="131" t="str">
        <f t="shared" si="5"/>
        <v/>
      </c>
      <c r="Q20" s="138">
        <f t="shared" si="6"/>
        <v>0</v>
      </c>
      <c r="R20" s="138">
        <f t="shared" si="7"/>
        <v>0</v>
      </c>
    </row>
    <row r="21" spans="1:18" s="32" customFormat="1" x14ac:dyDescent="0.35">
      <c r="A21" s="287"/>
      <c r="B21" s="288"/>
      <c r="C21" s="287"/>
      <c r="D21" s="289"/>
      <c r="E21" s="288"/>
      <c r="F21" s="290" t="str">
        <f t="shared" si="0"/>
        <v/>
      </c>
      <c r="G21" s="291"/>
      <c r="H21" s="132" t="str">
        <f t="shared" si="4"/>
        <v/>
      </c>
      <c r="I21" s="290" t="str">
        <f t="shared" si="1"/>
        <v/>
      </c>
      <c r="J21" s="291"/>
      <c r="K21" s="290" t="str">
        <f t="shared" si="2"/>
        <v/>
      </c>
      <c r="L21" s="291"/>
      <c r="M21" s="292" t="str">
        <f t="shared" si="3"/>
        <v/>
      </c>
      <c r="N21" s="293"/>
      <c r="O21" s="131" t="str">
        <f t="shared" si="5"/>
        <v/>
      </c>
      <c r="Q21" s="138">
        <f t="shared" si="6"/>
        <v>0</v>
      </c>
      <c r="R21" s="138">
        <f t="shared" si="7"/>
        <v>0</v>
      </c>
    </row>
    <row r="22" spans="1:18" ht="15" thickBot="1" x14ac:dyDescent="0.4">
      <c r="A22" s="295" t="str">
        <f>IF(($F22+$I22+$K22+$M22)=($F45+$I45+$K45+$M45),"","Error - One or more totals does not match Detail section below")</f>
        <v/>
      </c>
      <c r="B22" s="295"/>
      <c r="C22" s="295"/>
      <c r="D22" s="295"/>
      <c r="E22" s="140" t="s">
        <v>89</v>
      </c>
      <c r="F22" s="299">
        <f>SUM(F16:F21)</f>
        <v>0</v>
      </c>
      <c r="G22" s="300"/>
      <c r="H22" s="133">
        <f>IF(I22=0,0,I22/F22)</f>
        <v>0</v>
      </c>
      <c r="I22" s="299">
        <f>SUM(I16:I21)</f>
        <v>0</v>
      </c>
      <c r="J22" s="300"/>
      <c r="K22" s="299">
        <f>SUM(K16:K21)</f>
        <v>0</v>
      </c>
      <c r="L22" s="300"/>
      <c r="M22" s="301">
        <f>SUM(M16:M21)</f>
        <v>0</v>
      </c>
      <c r="N22" s="302"/>
      <c r="O22" s="133">
        <f>IF(F22=0,0,M22/F22)</f>
        <v>0</v>
      </c>
      <c r="P22" s="134">
        <f>SUM(P10:P21)</f>
        <v>0</v>
      </c>
    </row>
    <row r="23" spans="1:18" ht="15" thickTop="1" x14ac:dyDescent="0.35">
      <c r="A23" s="296"/>
      <c r="B23" s="296"/>
      <c r="C23" s="296"/>
      <c r="D23" s="296"/>
      <c r="E23" s="108"/>
      <c r="F23" s="108"/>
      <c r="G23" s="141"/>
      <c r="H23" s="141"/>
      <c r="I23" s="141"/>
      <c r="J23" s="141"/>
      <c r="K23" s="141"/>
      <c r="L23" s="141"/>
      <c r="M23" s="141"/>
      <c r="N23" s="141"/>
      <c r="O23" s="141"/>
    </row>
    <row r="24" spans="1:18" x14ac:dyDescent="0.35">
      <c r="A24" s="315" t="s">
        <v>26</v>
      </c>
      <c r="B24" s="316"/>
      <c r="C24" s="316"/>
      <c r="D24" s="316"/>
      <c r="E24" s="316"/>
      <c r="F24" s="316"/>
      <c r="G24" s="316"/>
      <c r="H24" s="316"/>
      <c r="I24" s="316"/>
      <c r="J24" s="316"/>
      <c r="K24" s="316"/>
      <c r="L24" s="316"/>
      <c r="M24" s="316"/>
      <c r="N24" s="316"/>
      <c r="O24" s="317"/>
    </row>
    <row r="25" spans="1:18" s="128" customFormat="1" ht="35.25" customHeight="1" x14ac:dyDescent="0.3">
      <c r="A25" s="297" t="s">
        <v>133</v>
      </c>
      <c r="B25" s="320"/>
      <c r="C25" s="297" t="s">
        <v>127</v>
      </c>
      <c r="D25" s="320"/>
      <c r="E25" s="298"/>
      <c r="F25" s="297" t="s">
        <v>29</v>
      </c>
      <c r="G25" s="298"/>
      <c r="H25" s="129" t="s">
        <v>42</v>
      </c>
      <c r="I25" s="297" t="s">
        <v>32</v>
      </c>
      <c r="J25" s="298"/>
      <c r="K25" s="297" t="s">
        <v>30</v>
      </c>
      <c r="L25" s="320"/>
      <c r="M25" s="297" t="s">
        <v>53</v>
      </c>
      <c r="N25" s="298"/>
      <c r="O25" s="129" t="s">
        <v>31</v>
      </c>
      <c r="Q25" s="137"/>
      <c r="R25" s="137"/>
    </row>
    <row r="26" spans="1:18" s="32" customFormat="1" x14ac:dyDescent="0.35">
      <c r="A26" s="287"/>
      <c r="B26" s="289"/>
      <c r="C26" s="294"/>
      <c r="D26" s="294"/>
      <c r="E26" s="294"/>
      <c r="F26" s="290"/>
      <c r="G26" s="291"/>
      <c r="H26" s="132"/>
      <c r="I26" s="290" t="str">
        <f>IF(F26&gt;0,ROUND(F26*H26,2),"")</f>
        <v/>
      </c>
      <c r="J26" s="291"/>
      <c r="K26" s="290"/>
      <c r="L26" s="291"/>
      <c r="M26" s="292" t="str">
        <f>IF(F26&gt;0,ROUND(I26-K26,2),"")</f>
        <v/>
      </c>
      <c r="N26" s="293"/>
      <c r="O26" s="131" t="str">
        <f>IF(F26&gt;0,M26/F26,"")</f>
        <v/>
      </c>
      <c r="P26" s="130" t="str">
        <f>IF(F26&gt;0,ROUND(I26-K26,2),"")</f>
        <v/>
      </c>
      <c r="Q26" s="138">
        <f>A26</f>
        <v>0</v>
      </c>
      <c r="R26" s="138">
        <f>C26</f>
        <v>0</v>
      </c>
    </row>
    <row r="27" spans="1:18" s="32" customFormat="1" x14ac:dyDescent="0.35">
      <c r="A27" s="287"/>
      <c r="B27" s="289"/>
      <c r="C27" s="294"/>
      <c r="D27" s="294"/>
      <c r="E27" s="294"/>
      <c r="F27" s="290"/>
      <c r="G27" s="291"/>
      <c r="H27" s="132"/>
      <c r="I27" s="290" t="str">
        <f t="shared" ref="I27:I44" si="8">IF(F27&gt;0,ROUND(F27*H27,2),"")</f>
        <v/>
      </c>
      <c r="J27" s="291"/>
      <c r="K27" s="290"/>
      <c r="L27" s="291"/>
      <c r="M27" s="292" t="str">
        <f t="shared" ref="M27:M44" si="9">IF(F27&gt;0,ROUND(I27-K27,2),"")</f>
        <v/>
      </c>
      <c r="N27" s="293"/>
      <c r="O27" s="131" t="str">
        <f t="shared" ref="O27:O44" si="10">IF(F27&gt;0,M27/F27,"")</f>
        <v/>
      </c>
      <c r="P27" s="130" t="str">
        <f t="shared" ref="P27:P44" si="11">IF(F27&gt;0,ROUND(I27-K27,2),"")</f>
        <v/>
      </c>
      <c r="Q27" s="138">
        <f t="shared" ref="Q27:Q44" si="12">A27</f>
        <v>0</v>
      </c>
      <c r="R27" s="138">
        <f t="shared" ref="R27:R44" si="13">C27</f>
        <v>0</v>
      </c>
    </row>
    <row r="28" spans="1:18" s="32" customFormat="1" x14ac:dyDescent="0.35">
      <c r="A28" s="287"/>
      <c r="B28" s="289"/>
      <c r="C28" s="294"/>
      <c r="D28" s="294"/>
      <c r="E28" s="294"/>
      <c r="F28" s="290"/>
      <c r="G28" s="291"/>
      <c r="H28" s="132"/>
      <c r="I28" s="290" t="str">
        <f t="shared" ref="I28:I37" si="14">IF(F28&gt;0,ROUND(F28*H28,2),"")</f>
        <v/>
      </c>
      <c r="J28" s="291"/>
      <c r="K28" s="290"/>
      <c r="L28" s="291"/>
      <c r="M28" s="292" t="str">
        <f t="shared" ref="M28:M37" si="15">IF(F28&gt;0,ROUND(I28-K28,2),"")</f>
        <v/>
      </c>
      <c r="N28" s="293"/>
      <c r="O28" s="131" t="str">
        <f t="shared" si="10"/>
        <v/>
      </c>
      <c r="P28" s="130" t="str">
        <f t="shared" si="11"/>
        <v/>
      </c>
      <c r="Q28" s="138">
        <f t="shared" si="12"/>
        <v>0</v>
      </c>
      <c r="R28" s="138">
        <f t="shared" si="13"/>
        <v>0</v>
      </c>
    </row>
    <row r="29" spans="1:18" s="32" customFormat="1" x14ac:dyDescent="0.35">
      <c r="A29" s="287"/>
      <c r="B29" s="289"/>
      <c r="C29" s="294"/>
      <c r="D29" s="294"/>
      <c r="E29" s="294"/>
      <c r="F29" s="290"/>
      <c r="G29" s="291"/>
      <c r="H29" s="132"/>
      <c r="I29" s="290" t="str">
        <f t="shared" si="14"/>
        <v/>
      </c>
      <c r="J29" s="291"/>
      <c r="K29" s="290"/>
      <c r="L29" s="291"/>
      <c r="M29" s="292" t="str">
        <f t="shared" si="15"/>
        <v/>
      </c>
      <c r="N29" s="293"/>
      <c r="O29" s="131" t="str">
        <f t="shared" si="10"/>
        <v/>
      </c>
      <c r="P29" s="130" t="str">
        <f t="shared" si="11"/>
        <v/>
      </c>
      <c r="Q29" s="138">
        <f t="shared" si="12"/>
        <v>0</v>
      </c>
      <c r="R29" s="138">
        <f t="shared" si="13"/>
        <v>0</v>
      </c>
    </row>
    <row r="30" spans="1:18" s="32" customFormat="1" x14ac:dyDescent="0.35">
      <c r="A30" s="287"/>
      <c r="B30" s="289"/>
      <c r="C30" s="294"/>
      <c r="D30" s="294"/>
      <c r="E30" s="294"/>
      <c r="F30" s="290"/>
      <c r="G30" s="291"/>
      <c r="H30" s="132"/>
      <c r="I30" s="290" t="str">
        <f t="shared" si="14"/>
        <v/>
      </c>
      <c r="J30" s="291"/>
      <c r="K30" s="290"/>
      <c r="L30" s="291"/>
      <c r="M30" s="292" t="str">
        <f t="shared" si="15"/>
        <v/>
      </c>
      <c r="N30" s="293"/>
      <c r="O30" s="131" t="str">
        <f t="shared" si="10"/>
        <v/>
      </c>
      <c r="P30" s="130" t="str">
        <f t="shared" si="11"/>
        <v/>
      </c>
      <c r="Q30" s="138">
        <f t="shared" si="12"/>
        <v>0</v>
      </c>
      <c r="R30" s="138">
        <f t="shared" si="13"/>
        <v>0</v>
      </c>
    </row>
    <row r="31" spans="1:18" s="32" customFormat="1" x14ac:dyDescent="0.35">
      <c r="A31" s="287"/>
      <c r="B31" s="289"/>
      <c r="C31" s="294"/>
      <c r="D31" s="294"/>
      <c r="E31" s="294"/>
      <c r="F31" s="290"/>
      <c r="G31" s="291"/>
      <c r="H31" s="132"/>
      <c r="I31" s="290" t="str">
        <f t="shared" si="14"/>
        <v/>
      </c>
      <c r="J31" s="291"/>
      <c r="K31" s="290"/>
      <c r="L31" s="291"/>
      <c r="M31" s="292" t="str">
        <f t="shared" si="15"/>
        <v/>
      </c>
      <c r="N31" s="293"/>
      <c r="O31" s="131" t="str">
        <f t="shared" si="10"/>
        <v/>
      </c>
      <c r="P31" s="130" t="str">
        <f t="shared" si="11"/>
        <v/>
      </c>
      <c r="Q31" s="138">
        <f t="shared" si="12"/>
        <v>0</v>
      </c>
      <c r="R31" s="138">
        <f t="shared" si="13"/>
        <v>0</v>
      </c>
    </row>
    <row r="32" spans="1:18" s="32" customFormat="1" x14ac:dyDescent="0.35">
      <c r="A32" s="287"/>
      <c r="B32" s="289"/>
      <c r="C32" s="294"/>
      <c r="D32" s="294"/>
      <c r="E32" s="294"/>
      <c r="F32" s="290"/>
      <c r="G32" s="291"/>
      <c r="H32" s="132"/>
      <c r="I32" s="290" t="str">
        <f t="shared" si="14"/>
        <v/>
      </c>
      <c r="J32" s="291"/>
      <c r="K32" s="290"/>
      <c r="L32" s="291"/>
      <c r="M32" s="292" t="str">
        <f t="shared" ref="M32" si="16">IF(F32&gt;0,ROUND(I32-K32,2),"")</f>
        <v/>
      </c>
      <c r="N32" s="293"/>
      <c r="O32" s="131" t="str">
        <f t="shared" si="10"/>
        <v/>
      </c>
      <c r="P32" s="130" t="str">
        <f t="shared" si="11"/>
        <v/>
      </c>
      <c r="Q32" s="138">
        <f t="shared" si="12"/>
        <v>0</v>
      </c>
      <c r="R32" s="138">
        <f t="shared" si="13"/>
        <v>0</v>
      </c>
    </row>
    <row r="33" spans="1:18" s="32" customFormat="1" x14ac:dyDescent="0.35">
      <c r="A33" s="287"/>
      <c r="B33" s="289"/>
      <c r="C33" s="294"/>
      <c r="D33" s="294"/>
      <c r="E33" s="294"/>
      <c r="F33" s="290"/>
      <c r="G33" s="291"/>
      <c r="H33" s="132"/>
      <c r="I33" s="290" t="str">
        <f t="shared" si="14"/>
        <v/>
      </c>
      <c r="J33" s="291"/>
      <c r="K33" s="290"/>
      <c r="L33" s="291"/>
      <c r="M33" s="292" t="str">
        <f t="shared" si="15"/>
        <v/>
      </c>
      <c r="N33" s="293"/>
      <c r="O33" s="131" t="str">
        <f t="shared" si="10"/>
        <v/>
      </c>
      <c r="P33" s="130" t="str">
        <f t="shared" si="11"/>
        <v/>
      </c>
      <c r="Q33" s="138">
        <f t="shared" si="12"/>
        <v>0</v>
      </c>
      <c r="R33" s="138">
        <f t="shared" si="13"/>
        <v>0</v>
      </c>
    </row>
    <row r="34" spans="1:18" s="32" customFormat="1" x14ac:dyDescent="0.35">
      <c r="A34" s="287"/>
      <c r="B34" s="289"/>
      <c r="C34" s="294"/>
      <c r="D34" s="294"/>
      <c r="E34" s="294"/>
      <c r="F34" s="290"/>
      <c r="G34" s="291"/>
      <c r="H34" s="132"/>
      <c r="I34" s="290" t="str">
        <f t="shared" ref="I34:I36" si="17">IF(F34&gt;0,ROUND(F34*H34,2),"")</f>
        <v/>
      </c>
      <c r="J34" s="291"/>
      <c r="K34" s="290"/>
      <c r="L34" s="291"/>
      <c r="M34" s="292" t="str">
        <f t="shared" ref="M34:M36" si="18">IF(F34&gt;0,ROUND(I34-K34,2),"")</f>
        <v/>
      </c>
      <c r="N34" s="293"/>
      <c r="O34" s="131" t="str">
        <f t="shared" ref="O34:O36" si="19">IF(F34&gt;0,M34/F34,"")</f>
        <v/>
      </c>
      <c r="P34" s="158" t="str">
        <f t="shared" ref="P34:P36" si="20">IF(F34&gt;0,ROUND(I34-K34,2),"")</f>
        <v/>
      </c>
      <c r="Q34" s="138">
        <f t="shared" ref="Q34:Q36" si="21">A34</f>
        <v>0</v>
      </c>
      <c r="R34" s="138">
        <f t="shared" ref="R34:R36" si="22">C34</f>
        <v>0</v>
      </c>
    </row>
    <row r="35" spans="1:18" s="32" customFormat="1" x14ac:dyDescent="0.35">
      <c r="A35" s="287"/>
      <c r="B35" s="289"/>
      <c r="C35" s="294"/>
      <c r="D35" s="294"/>
      <c r="E35" s="294"/>
      <c r="F35" s="290"/>
      <c r="G35" s="291"/>
      <c r="H35" s="132"/>
      <c r="I35" s="290" t="str">
        <f t="shared" si="17"/>
        <v/>
      </c>
      <c r="J35" s="291"/>
      <c r="K35" s="290"/>
      <c r="L35" s="291"/>
      <c r="M35" s="292" t="str">
        <f t="shared" si="18"/>
        <v/>
      </c>
      <c r="N35" s="293"/>
      <c r="O35" s="131" t="str">
        <f t="shared" si="19"/>
        <v/>
      </c>
      <c r="P35" s="158" t="str">
        <f t="shared" si="20"/>
        <v/>
      </c>
      <c r="Q35" s="138">
        <f t="shared" si="21"/>
        <v>0</v>
      </c>
      <c r="R35" s="138">
        <f t="shared" si="22"/>
        <v>0</v>
      </c>
    </row>
    <row r="36" spans="1:18" s="32" customFormat="1" x14ac:dyDescent="0.35">
      <c r="A36" s="287"/>
      <c r="B36" s="289"/>
      <c r="C36" s="294"/>
      <c r="D36" s="294"/>
      <c r="E36" s="294"/>
      <c r="F36" s="290"/>
      <c r="G36" s="291"/>
      <c r="H36" s="132"/>
      <c r="I36" s="290" t="str">
        <f t="shared" si="17"/>
        <v/>
      </c>
      <c r="J36" s="291"/>
      <c r="K36" s="290"/>
      <c r="L36" s="291"/>
      <c r="M36" s="292" t="str">
        <f t="shared" si="18"/>
        <v/>
      </c>
      <c r="N36" s="293"/>
      <c r="O36" s="131" t="str">
        <f t="shared" si="19"/>
        <v/>
      </c>
      <c r="P36" s="158" t="str">
        <f t="shared" si="20"/>
        <v/>
      </c>
      <c r="Q36" s="138">
        <f t="shared" si="21"/>
        <v>0</v>
      </c>
      <c r="R36" s="138">
        <f t="shared" si="22"/>
        <v>0</v>
      </c>
    </row>
    <row r="37" spans="1:18" s="32" customFormat="1" x14ac:dyDescent="0.35">
      <c r="A37" s="287"/>
      <c r="B37" s="289"/>
      <c r="C37" s="294"/>
      <c r="D37" s="294"/>
      <c r="E37" s="294"/>
      <c r="F37" s="290"/>
      <c r="G37" s="291"/>
      <c r="H37" s="132"/>
      <c r="I37" s="290" t="str">
        <f t="shared" si="14"/>
        <v/>
      </c>
      <c r="J37" s="291"/>
      <c r="K37" s="290"/>
      <c r="L37" s="291"/>
      <c r="M37" s="292" t="str">
        <f t="shared" si="15"/>
        <v/>
      </c>
      <c r="N37" s="293"/>
      <c r="O37" s="131" t="str">
        <f t="shared" si="10"/>
        <v/>
      </c>
      <c r="P37" s="130" t="str">
        <f t="shared" si="11"/>
        <v/>
      </c>
      <c r="Q37" s="138">
        <f t="shared" si="12"/>
        <v>0</v>
      </c>
      <c r="R37" s="138">
        <f t="shared" si="13"/>
        <v>0</v>
      </c>
    </row>
    <row r="38" spans="1:18" s="32" customFormat="1" x14ac:dyDescent="0.35">
      <c r="A38" s="287"/>
      <c r="B38" s="289"/>
      <c r="C38" s="294"/>
      <c r="D38" s="294"/>
      <c r="E38" s="294"/>
      <c r="F38" s="290"/>
      <c r="G38" s="291"/>
      <c r="H38" s="132"/>
      <c r="I38" s="290" t="str">
        <f t="shared" si="8"/>
        <v/>
      </c>
      <c r="J38" s="291"/>
      <c r="K38" s="290"/>
      <c r="L38" s="291"/>
      <c r="M38" s="292" t="str">
        <f t="shared" si="9"/>
        <v/>
      </c>
      <c r="N38" s="293"/>
      <c r="O38" s="131" t="str">
        <f t="shared" si="10"/>
        <v/>
      </c>
      <c r="P38" s="130" t="str">
        <f t="shared" si="11"/>
        <v/>
      </c>
      <c r="Q38" s="138">
        <f t="shared" si="12"/>
        <v>0</v>
      </c>
      <c r="R38" s="138">
        <f t="shared" si="13"/>
        <v>0</v>
      </c>
    </row>
    <row r="39" spans="1:18" s="32" customFormat="1" x14ac:dyDescent="0.35">
      <c r="A39" s="287"/>
      <c r="B39" s="289"/>
      <c r="C39" s="294"/>
      <c r="D39" s="294"/>
      <c r="E39" s="294"/>
      <c r="F39" s="290"/>
      <c r="G39" s="291"/>
      <c r="H39" s="132"/>
      <c r="I39" s="290" t="str">
        <f t="shared" si="8"/>
        <v/>
      </c>
      <c r="J39" s="291"/>
      <c r="K39" s="290"/>
      <c r="L39" s="291"/>
      <c r="M39" s="292" t="str">
        <f t="shared" si="9"/>
        <v/>
      </c>
      <c r="N39" s="293"/>
      <c r="O39" s="131" t="str">
        <f t="shared" si="10"/>
        <v/>
      </c>
      <c r="P39" s="158" t="str">
        <f t="shared" si="11"/>
        <v/>
      </c>
      <c r="Q39" s="138">
        <f t="shared" si="12"/>
        <v>0</v>
      </c>
      <c r="R39" s="138">
        <f t="shared" si="13"/>
        <v>0</v>
      </c>
    </row>
    <row r="40" spans="1:18" s="32" customFormat="1" x14ac:dyDescent="0.35">
      <c r="A40" s="287"/>
      <c r="B40" s="289"/>
      <c r="C40" s="294"/>
      <c r="D40" s="294"/>
      <c r="E40" s="294"/>
      <c r="F40" s="290"/>
      <c r="G40" s="291"/>
      <c r="H40" s="132"/>
      <c r="I40" s="290" t="str">
        <f t="shared" si="8"/>
        <v/>
      </c>
      <c r="J40" s="291"/>
      <c r="K40" s="290"/>
      <c r="L40" s="291"/>
      <c r="M40" s="292" t="str">
        <f t="shared" si="9"/>
        <v/>
      </c>
      <c r="N40" s="293"/>
      <c r="O40" s="131" t="str">
        <f t="shared" si="10"/>
        <v/>
      </c>
      <c r="P40" s="158" t="str">
        <f t="shared" si="11"/>
        <v/>
      </c>
      <c r="Q40" s="138">
        <f t="shared" si="12"/>
        <v>0</v>
      </c>
      <c r="R40" s="138">
        <f t="shared" si="13"/>
        <v>0</v>
      </c>
    </row>
    <row r="41" spans="1:18" s="32" customFormat="1" x14ac:dyDescent="0.35">
      <c r="A41" s="287"/>
      <c r="B41" s="289"/>
      <c r="C41" s="294"/>
      <c r="D41" s="294"/>
      <c r="E41" s="294"/>
      <c r="F41" s="290"/>
      <c r="G41" s="291"/>
      <c r="H41" s="132"/>
      <c r="I41" s="290" t="str">
        <f t="shared" ref="I41:I42" si="23">IF(F41&gt;0,ROUND(F41*H41,2),"")</f>
        <v/>
      </c>
      <c r="J41" s="291"/>
      <c r="K41" s="290"/>
      <c r="L41" s="291"/>
      <c r="M41" s="292" t="str">
        <f t="shared" ref="M41:M42" si="24">IF(F41&gt;0,ROUND(I41-K41,2),"")</f>
        <v/>
      </c>
      <c r="N41" s="293"/>
      <c r="O41" s="131" t="str">
        <f t="shared" ref="O41:O42" si="25">IF(F41&gt;0,M41/F41,"")</f>
        <v/>
      </c>
      <c r="P41" s="158" t="str">
        <f t="shared" ref="P41:P42" si="26">IF(F41&gt;0,ROUND(I41-K41,2),"")</f>
        <v/>
      </c>
      <c r="Q41" s="138">
        <f t="shared" ref="Q41:Q42" si="27">A41</f>
        <v>0</v>
      </c>
      <c r="R41" s="138">
        <f t="shared" ref="R41:R42" si="28">C41</f>
        <v>0</v>
      </c>
    </row>
    <row r="42" spans="1:18" s="32" customFormat="1" x14ac:dyDescent="0.35">
      <c r="A42" s="287"/>
      <c r="B42" s="289"/>
      <c r="C42" s="294"/>
      <c r="D42" s="294"/>
      <c r="E42" s="294"/>
      <c r="F42" s="290"/>
      <c r="G42" s="291"/>
      <c r="H42" s="132"/>
      <c r="I42" s="290" t="str">
        <f t="shared" si="23"/>
        <v/>
      </c>
      <c r="J42" s="291"/>
      <c r="K42" s="290"/>
      <c r="L42" s="291"/>
      <c r="M42" s="292" t="str">
        <f t="shared" si="24"/>
        <v/>
      </c>
      <c r="N42" s="293"/>
      <c r="O42" s="131" t="str">
        <f t="shared" si="25"/>
        <v/>
      </c>
      <c r="P42" s="158" t="str">
        <f t="shared" si="26"/>
        <v/>
      </c>
      <c r="Q42" s="138">
        <f t="shared" si="27"/>
        <v>0</v>
      </c>
      <c r="R42" s="138">
        <f t="shared" si="28"/>
        <v>0</v>
      </c>
    </row>
    <row r="43" spans="1:18" s="32" customFormat="1" x14ac:dyDescent="0.35">
      <c r="A43" s="287"/>
      <c r="B43" s="289"/>
      <c r="C43" s="294"/>
      <c r="D43" s="294"/>
      <c r="E43" s="294"/>
      <c r="F43" s="290"/>
      <c r="G43" s="291"/>
      <c r="H43" s="132"/>
      <c r="I43" s="290" t="str">
        <f t="shared" si="8"/>
        <v/>
      </c>
      <c r="J43" s="291"/>
      <c r="K43" s="290"/>
      <c r="L43" s="291"/>
      <c r="M43" s="292" t="str">
        <f t="shared" si="9"/>
        <v/>
      </c>
      <c r="N43" s="293"/>
      <c r="O43" s="131" t="str">
        <f t="shared" si="10"/>
        <v/>
      </c>
      <c r="P43" s="130" t="str">
        <f t="shared" si="11"/>
        <v/>
      </c>
      <c r="Q43" s="138">
        <f t="shared" si="12"/>
        <v>0</v>
      </c>
      <c r="R43" s="138">
        <f t="shared" si="13"/>
        <v>0</v>
      </c>
    </row>
    <row r="44" spans="1:18" s="32" customFormat="1" x14ac:dyDescent="0.35">
      <c r="A44" s="287"/>
      <c r="B44" s="289"/>
      <c r="C44" s="294"/>
      <c r="D44" s="294"/>
      <c r="E44" s="294"/>
      <c r="F44" s="290"/>
      <c r="G44" s="291"/>
      <c r="H44" s="132"/>
      <c r="I44" s="290" t="str">
        <f t="shared" si="8"/>
        <v/>
      </c>
      <c r="J44" s="291"/>
      <c r="K44" s="290"/>
      <c r="L44" s="291"/>
      <c r="M44" s="292" t="str">
        <f t="shared" si="9"/>
        <v/>
      </c>
      <c r="N44" s="293"/>
      <c r="O44" s="131" t="str">
        <f t="shared" si="10"/>
        <v/>
      </c>
      <c r="P44" s="130" t="str">
        <f t="shared" si="11"/>
        <v/>
      </c>
      <c r="Q44" s="138">
        <f t="shared" si="12"/>
        <v>0</v>
      </c>
      <c r="R44" s="138">
        <f t="shared" si="13"/>
        <v>0</v>
      </c>
    </row>
    <row r="45" spans="1:18" ht="15" thickBot="1" x14ac:dyDescent="0.4">
      <c r="A45" s="326" t="str">
        <f>IF(D46="","",IF((('Exhibit 7 - Invoice'!J19)-'Progressive-Fixed Fee'!F45)&lt;0,"Error - Total allocated funds exceed Total Authorized Budget by:","Error - Funds not allocated:"))</f>
        <v/>
      </c>
      <c r="B45" s="326"/>
      <c r="C45" s="326"/>
      <c r="D45" s="325" t="s">
        <v>89</v>
      </c>
      <c r="E45" s="325"/>
      <c r="F45" s="299">
        <f>SUM(F26:G44)</f>
        <v>0</v>
      </c>
      <c r="G45" s="300"/>
      <c r="H45" s="133">
        <f>IF(I45=0,0,I45/F45)</f>
        <v>0</v>
      </c>
      <c r="I45" s="299">
        <f>SUM(I26:J44)</f>
        <v>0</v>
      </c>
      <c r="J45" s="300"/>
      <c r="K45" s="299">
        <f>SUM(K26:L44)</f>
        <v>0</v>
      </c>
      <c r="L45" s="300"/>
      <c r="M45" s="301">
        <f>SUM(M26:N44)</f>
        <v>0</v>
      </c>
      <c r="N45" s="302"/>
      <c r="O45" s="133">
        <f>IF(F45=0,0,ROUND(M45/F45,2))</f>
        <v>0</v>
      </c>
      <c r="P45" s="134">
        <f>SUM(P26:P44)</f>
        <v>0</v>
      </c>
    </row>
    <row r="46" spans="1:18" ht="15" thickTop="1" x14ac:dyDescent="0.35">
      <c r="A46" s="327"/>
      <c r="B46" s="327"/>
      <c r="C46" s="327"/>
      <c r="D46" s="321" t="str">
        <f>IF('Exhibit 7 - Invoice'!J19=F45,"",ABS(('Exhibit 7 - Invoice'!J19)-F45))</f>
        <v/>
      </c>
      <c r="E46" s="321"/>
      <c r="F46" s="322" t="s">
        <v>96</v>
      </c>
      <c r="G46" s="322"/>
      <c r="H46" s="65"/>
      <c r="I46" s="65"/>
      <c r="J46" s="65"/>
      <c r="K46" s="65"/>
      <c r="L46" s="101"/>
      <c r="M46" s="101"/>
      <c r="N46" s="322" t="s">
        <v>96</v>
      </c>
      <c r="O46" s="322"/>
      <c r="P46" s="64"/>
    </row>
    <row r="47" spans="1:18" ht="15.75" customHeight="1" x14ac:dyDescent="0.35">
      <c r="A47" s="323" t="s">
        <v>97</v>
      </c>
      <c r="B47" s="323"/>
      <c r="C47" s="323"/>
      <c r="D47" s="323"/>
      <c r="E47" s="155" t="str">
        <f>IF(F22+K22=F45+K45,"","Error - One or more line items missing Phase/Revision No. or Authorized Budget amount")</f>
        <v/>
      </c>
    </row>
    <row r="48" spans="1:18" ht="20.149999999999999" customHeight="1" x14ac:dyDescent="0.35">
      <c r="A48" s="323"/>
      <c r="B48" s="323"/>
      <c r="C48" s="323"/>
      <c r="D48" s="323"/>
      <c r="E48" s="157" t="str">
        <f>IF($M$45&lt;&gt;$P$45,"Error - One or more formulas in the 'Amount Billed This Period' column has been overwritten or deleted","")</f>
        <v/>
      </c>
    </row>
    <row r="49" spans="1:18" s="6" customFormat="1" x14ac:dyDescent="0.35">
      <c r="A49" s="323"/>
      <c r="B49" s="323"/>
      <c r="C49" s="323"/>
      <c r="D49" s="323"/>
      <c r="E49" s="324" t="s">
        <v>86</v>
      </c>
      <c r="F49" s="324"/>
      <c r="G49" s="324"/>
      <c r="H49" s="324"/>
      <c r="I49" s="324"/>
      <c r="J49" s="324"/>
      <c r="K49" s="324"/>
      <c r="L49" s="329">
        <f>M45</f>
        <v>0</v>
      </c>
      <c r="M49" s="329"/>
      <c r="Q49" s="139"/>
      <c r="R49" s="139"/>
    </row>
    <row r="50" spans="1:18" s="6" customFormat="1" x14ac:dyDescent="0.35">
      <c r="A50" s="331" t="str">
        <f>IF(OR(A22&lt;&gt;"",D46&lt;&gt;"",$M$45&lt;&gt;$P$45),"ERROR","")</f>
        <v/>
      </c>
      <c r="B50" s="331"/>
      <c r="D50" s="50" t="s">
        <v>98</v>
      </c>
      <c r="E50" s="332" t="str">
        <f>"RETENTION THIS PERIOD   "&amp;'Exhibit 7 - Invoice'!$J$22&amp;"% "</f>
        <v xml:space="preserve">RETENTION THIS PERIOD   % </v>
      </c>
      <c r="F50" s="332"/>
      <c r="G50" s="332"/>
      <c r="H50" s="332"/>
      <c r="I50" s="332"/>
      <c r="J50" s="332"/>
      <c r="K50" s="332"/>
      <c r="L50" s="259">
        <f>L49*('Exhibit 7 - Invoice'!$J$22/100)</f>
        <v>0</v>
      </c>
      <c r="M50" s="259"/>
      <c r="Q50" s="139"/>
      <c r="R50" s="139"/>
    </row>
    <row r="51" spans="1:18" s="6" customFormat="1" ht="15.75" customHeight="1" thickBot="1" x14ac:dyDescent="0.4">
      <c r="A51" s="331"/>
      <c r="B51" s="331"/>
      <c r="D51" s="49"/>
      <c r="E51" s="330" t="s">
        <v>84</v>
      </c>
      <c r="F51" s="330"/>
      <c r="G51" s="330"/>
      <c r="H51" s="330"/>
      <c r="I51" s="330"/>
      <c r="J51" s="330"/>
      <c r="K51" s="330"/>
      <c r="L51" s="328">
        <f>L49-L50</f>
        <v>0</v>
      </c>
      <c r="M51" s="328"/>
      <c r="Q51" s="139"/>
      <c r="R51" s="139"/>
    </row>
    <row r="52" spans="1:18" ht="15.75" customHeight="1" thickTop="1" x14ac:dyDescent="0.35">
      <c r="A52" s="331"/>
      <c r="B52" s="331"/>
      <c r="C52" s="156"/>
      <c r="D52" s="1"/>
      <c r="E52" s="1"/>
      <c r="F52" s="1"/>
      <c r="G52" s="1"/>
      <c r="H52" s="1"/>
      <c r="I52" s="1"/>
      <c r="J52" s="1"/>
    </row>
  </sheetData>
  <sheetProtection algorithmName="SHA-512" hashValue="ULiWF58POYTRCOYE5xNM4LzIUAd3YyZYV1P4Gn7JVtrAzjYyvFSutToNSnybvH1r/x0V8g+Nwp7/ZAao1/EGDw==" saltValue="TIfG6Y1B70pZLjtGcWh5hA==" spinCount="100000" sheet="1" formatRows="0" insertRows="0" deleteRows="0" selectLockedCells="1"/>
  <mergeCells count="203">
    <mergeCell ref="M31:N31"/>
    <mergeCell ref="M40:N40"/>
    <mergeCell ref="N46:O46"/>
    <mergeCell ref="C28:E28"/>
    <mergeCell ref="F28:G28"/>
    <mergeCell ref="L51:M51"/>
    <mergeCell ref="L49:M49"/>
    <mergeCell ref="A41:B41"/>
    <mergeCell ref="C41:E41"/>
    <mergeCell ref="F41:G41"/>
    <mergeCell ref="I41:J41"/>
    <mergeCell ref="K41:L41"/>
    <mergeCell ref="M41:N41"/>
    <mergeCell ref="A42:B42"/>
    <mergeCell ref="C42:E42"/>
    <mergeCell ref="F42:G42"/>
    <mergeCell ref="I42:J42"/>
    <mergeCell ref="K42:L42"/>
    <mergeCell ref="E51:K51"/>
    <mergeCell ref="F45:G45"/>
    <mergeCell ref="A50:B52"/>
    <mergeCell ref="A44:B44"/>
    <mergeCell ref="C44:E44"/>
    <mergeCell ref="E50:K50"/>
    <mergeCell ref="A27:B27"/>
    <mergeCell ref="A47:D49"/>
    <mergeCell ref="E49:K49"/>
    <mergeCell ref="D45:E45"/>
    <mergeCell ref="I33:J33"/>
    <mergeCell ref="K33:L33"/>
    <mergeCell ref="I31:J31"/>
    <mergeCell ref="K31:L31"/>
    <mergeCell ref="A32:B32"/>
    <mergeCell ref="C32:E32"/>
    <mergeCell ref="F32:G32"/>
    <mergeCell ref="I32:J32"/>
    <mergeCell ref="A40:B40"/>
    <mergeCell ref="C40:E40"/>
    <mergeCell ref="F40:G40"/>
    <mergeCell ref="I40:J40"/>
    <mergeCell ref="K40:L40"/>
    <mergeCell ref="A45:C46"/>
    <mergeCell ref="K45:L45"/>
    <mergeCell ref="I45:J45"/>
    <mergeCell ref="I28:J28"/>
    <mergeCell ref="A43:B43"/>
    <mergeCell ref="C43:E43"/>
    <mergeCell ref="F43:G43"/>
    <mergeCell ref="L50:M50"/>
    <mergeCell ref="F36:G36"/>
    <mergeCell ref="I36:J36"/>
    <mergeCell ref="K36:L36"/>
    <mergeCell ref="M36:N36"/>
    <mergeCell ref="D46:E46"/>
    <mergeCell ref="F46:G46"/>
    <mergeCell ref="C35:E35"/>
    <mergeCell ref="F35:G35"/>
    <mergeCell ref="I35:J35"/>
    <mergeCell ref="C38:E38"/>
    <mergeCell ref="F38:G38"/>
    <mergeCell ref="I38:J38"/>
    <mergeCell ref="K38:L38"/>
    <mergeCell ref="M38:N38"/>
    <mergeCell ref="C36:E36"/>
    <mergeCell ref="F44:G44"/>
    <mergeCell ref="I44:J44"/>
    <mergeCell ref="K44:L44"/>
    <mergeCell ref="M44:N44"/>
    <mergeCell ref="M42:N42"/>
    <mergeCell ref="M39:N39"/>
    <mergeCell ref="M45:N45"/>
    <mergeCell ref="M43:N43"/>
    <mergeCell ref="M10:O10"/>
    <mergeCell ref="A24:O24"/>
    <mergeCell ref="J10:L10"/>
    <mergeCell ref="C9:H9"/>
    <mergeCell ref="C10:H10"/>
    <mergeCell ref="M25:N25"/>
    <mergeCell ref="K25:L25"/>
    <mergeCell ref="I25:J25"/>
    <mergeCell ref="A25:B25"/>
    <mergeCell ref="C25:E25"/>
    <mergeCell ref="K9:L9"/>
    <mergeCell ref="J13:O13"/>
    <mergeCell ref="A14:O14"/>
    <mergeCell ref="A15:B15"/>
    <mergeCell ref="C15:E15"/>
    <mergeCell ref="F15:G15"/>
    <mergeCell ref="I15:J15"/>
    <mergeCell ref="K15:L15"/>
    <mergeCell ref="M15:N15"/>
    <mergeCell ref="A16:B16"/>
    <mergeCell ref="C16:E16"/>
    <mergeCell ref="F16:G16"/>
    <mergeCell ref="I16:J16"/>
    <mergeCell ref="I19:J19"/>
    <mergeCell ref="K19:L19"/>
    <mergeCell ref="M19:N19"/>
    <mergeCell ref="A1:O1"/>
    <mergeCell ref="N3:O3"/>
    <mergeCell ref="M5:O5"/>
    <mergeCell ref="J12:O12"/>
    <mergeCell ref="C3:H3"/>
    <mergeCell ref="C4:H4"/>
    <mergeCell ref="C5:H5"/>
    <mergeCell ref="C6:H6"/>
    <mergeCell ref="M16:N16"/>
    <mergeCell ref="A17:B17"/>
    <mergeCell ref="C17:E17"/>
    <mergeCell ref="F17:G17"/>
    <mergeCell ref="I17:J17"/>
    <mergeCell ref="K17:L17"/>
    <mergeCell ref="M17:N17"/>
    <mergeCell ref="A18:B18"/>
    <mergeCell ref="C18:E18"/>
    <mergeCell ref="F18:G18"/>
    <mergeCell ref="I18:J18"/>
    <mergeCell ref="K18:L18"/>
    <mergeCell ref="M9:O9"/>
    <mergeCell ref="J7:L7"/>
    <mergeCell ref="C11:H13"/>
    <mergeCell ref="F27:G27"/>
    <mergeCell ref="K32:L32"/>
    <mergeCell ref="M32:N32"/>
    <mergeCell ref="K29:L29"/>
    <mergeCell ref="M29:N29"/>
    <mergeCell ref="A30:B30"/>
    <mergeCell ref="C30:E30"/>
    <mergeCell ref="F30:G30"/>
    <mergeCell ref="I30:J30"/>
    <mergeCell ref="K30:L30"/>
    <mergeCell ref="M30:N30"/>
    <mergeCell ref="A31:B31"/>
    <mergeCell ref="C31:E31"/>
    <mergeCell ref="F31:G31"/>
    <mergeCell ref="K16:L16"/>
    <mergeCell ref="M18:N18"/>
    <mergeCell ref="K28:L28"/>
    <mergeCell ref="M28:N28"/>
    <mergeCell ref="A29:B29"/>
    <mergeCell ref="A19:B19"/>
    <mergeCell ref="C19:E19"/>
    <mergeCell ref="F19:G19"/>
    <mergeCell ref="F22:G22"/>
    <mergeCell ref="I22:J22"/>
    <mergeCell ref="K22:L22"/>
    <mergeCell ref="M22:N22"/>
    <mergeCell ref="M33:N33"/>
    <mergeCell ref="A37:B37"/>
    <mergeCell ref="C37:E37"/>
    <mergeCell ref="F37:G37"/>
    <mergeCell ref="I37:J37"/>
    <mergeCell ref="K37:L37"/>
    <mergeCell ref="M37:N37"/>
    <mergeCell ref="A33:B33"/>
    <mergeCell ref="C33:E33"/>
    <mergeCell ref="F33:G33"/>
    <mergeCell ref="A34:B34"/>
    <mergeCell ref="C34:E34"/>
    <mergeCell ref="F34:G34"/>
    <mergeCell ref="I34:J34"/>
    <mergeCell ref="K34:L34"/>
    <mergeCell ref="M34:N34"/>
    <mergeCell ref="A35:B35"/>
    <mergeCell ref="K35:L35"/>
    <mergeCell ref="M35:N35"/>
    <mergeCell ref="A36:B36"/>
    <mergeCell ref="A28:B28"/>
    <mergeCell ref="I43:J43"/>
    <mergeCell ref="K43:L43"/>
    <mergeCell ref="C29:E29"/>
    <mergeCell ref="F29:G29"/>
    <mergeCell ref="I29:J29"/>
    <mergeCell ref="A39:B39"/>
    <mergeCell ref="C39:E39"/>
    <mergeCell ref="F39:G39"/>
    <mergeCell ref="I39:J39"/>
    <mergeCell ref="K39:L39"/>
    <mergeCell ref="A38:B38"/>
    <mergeCell ref="A20:B20"/>
    <mergeCell ref="C20:E20"/>
    <mergeCell ref="F20:G20"/>
    <mergeCell ref="I20:J20"/>
    <mergeCell ref="K20:L20"/>
    <mergeCell ref="M20:N20"/>
    <mergeCell ref="C27:E27"/>
    <mergeCell ref="I27:J27"/>
    <mergeCell ref="K27:L27"/>
    <mergeCell ref="M27:N27"/>
    <mergeCell ref="A22:D23"/>
    <mergeCell ref="A26:B26"/>
    <mergeCell ref="C26:E26"/>
    <mergeCell ref="I26:J26"/>
    <mergeCell ref="M26:N26"/>
    <mergeCell ref="K26:L26"/>
    <mergeCell ref="F25:G25"/>
    <mergeCell ref="F26:G26"/>
    <mergeCell ref="A21:B21"/>
    <mergeCell ref="C21:E21"/>
    <mergeCell ref="F21:G21"/>
    <mergeCell ref="I21:J21"/>
    <mergeCell ref="K21:L21"/>
    <mergeCell ref="M21:N21"/>
  </mergeCells>
  <conditionalFormatting sqref="I26:I44">
    <cfRule type="expression" dxfId="39" priority="326">
      <formula>AND(F26*H26&gt;0,I26=0)</formula>
    </cfRule>
  </conditionalFormatting>
  <conditionalFormatting sqref="A16:E21 A26:H44 K26:L44">
    <cfRule type="containsBlanks" dxfId="38" priority="321">
      <formula>LEN(TRIM(A16))=0</formula>
    </cfRule>
  </conditionalFormatting>
  <conditionalFormatting sqref="M26:M44">
    <cfRule type="expression" dxfId="37" priority="40">
      <formula>$M26&lt;&gt;$P26</formula>
    </cfRule>
    <cfRule type="expression" dxfId="36" priority="339">
      <formula>AND(I26-K26&gt;0,M26=0)</formula>
    </cfRule>
  </conditionalFormatting>
  <conditionalFormatting sqref="O26:O44">
    <cfRule type="expression" dxfId="35" priority="415">
      <formula>AND(M26/F26&gt;0,O26=0)</formula>
    </cfRule>
  </conditionalFormatting>
  <conditionalFormatting sqref="F22 F45">
    <cfRule type="expression" dxfId="34" priority="45">
      <formula>$D$46&lt;&gt;""</formula>
    </cfRule>
  </conditionalFormatting>
  <conditionalFormatting sqref="F16:O21">
    <cfRule type="expression" dxfId="33" priority="41">
      <formula>AND($A16&lt;&gt;0,F16="")</formula>
    </cfRule>
  </conditionalFormatting>
  <conditionalFormatting sqref="F26:F44">
    <cfRule type="expression" dxfId="32" priority="38">
      <formula>AND(A26&lt;&gt;"",F26="")</formula>
    </cfRule>
  </conditionalFormatting>
  <conditionalFormatting sqref="F22:O22">
    <cfRule type="expression" dxfId="31" priority="491">
      <formula>($F22+$I22+$K22+$M22)&lt;&gt;($F45+$I45+$K45+$M45)</formula>
    </cfRule>
  </conditionalFormatting>
  <conditionalFormatting sqref="A26:A44">
    <cfRule type="expression" dxfId="30" priority="37">
      <formula>AND(A26="",K26&lt;&gt;"")</formula>
    </cfRule>
    <cfRule type="expression" dxfId="29" priority="56">
      <formula>AND(F26&lt;&gt;0,A26="")</formula>
    </cfRule>
  </conditionalFormatting>
  <dataValidations count="5">
    <dataValidation allowBlank="1" showInputMessage="1" showErrorMessage="1" prompt="Examples:_x000a_• Basic Services_x000a_• Revision No._x000a_• Sequence No." sqref="A16:B16"/>
    <dataValidation type="custom" allowBlank="1" showInputMessage="1" showErrorMessage="1" errorTitle="Restricted Cell" error="Cell contains a formula and cannot be modified." sqref="I26:J44 O17:O21 M26:O44 F16:N21">
      <formula1>""</formula1>
    </dataValidation>
    <dataValidation allowBlank="1" showInputMessage="1" showErrorMessage="1" errorTitle="Restricted Cell" error="Cell contains a formula and cannot be modified." sqref="O16"/>
    <dataValidation allowBlank="1" showInputMessage="1" showErrorMessage="1" errorTitle="Error" error="Cell contains a formula and cannot be modified." sqref="K26:L44 P26:P44"/>
    <dataValidation type="list" allowBlank="1" showInputMessage="1" showErrorMessage="1" errorTitle="Restricted Cell" error="Cell format is restricted and cannot be modified." sqref="A26:B44">
      <formula1>$A$16:$A$21</formula1>
    </dataValidation>
  </dataValidations>
  <printOptions horizontalCentered="1"/>
  <pageMargins left="0.5" right="0.5" top="0.75" bottom="0.5" header="0.3" footer="0.3"/>
  <pageSetup scale="85" fitToHeight="0" orientation="portrait" r:id="rId1"/>
  <headerFooter>
    <oddFooter>&amp;L&amp;10CP-0197 Professional Services Invoice&amp;C&amp;10Page &amp;P of &amp;N&amp;R&amp;10&amp;K000000Revised 11/12/2021</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5" id="{EFBF69A5-08BF-4C3F-A0FB-6993AC8D042C}">
            <xm:f>'Exhibit 7 - Invoice'!$J$17="Hourly / Unit"</xm:f>
            <x14:dxf>
              <font>
                <color theme="1"/>
              </font>
              <fill>
                <patternFill>
                  <bgColor theme="1"/>
                </patternFill>
              </fill>
            </x14:dxf>
          </x14:cfRule>
          <xm:sqref>A26:O52 A16:O23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U47"/>
  <sheetViews>
    <sheetView showGridLines="0" view="pageBreakPreview" zoomScaleNormal="100" zoomScaleSheetLayoutView="100" workbookViewId="0">
      <selection activeCell="A16" sqref="A16:C16"/>
    </sheetView>
  </sheetViews>
  <sheetFormatPr defaultRowHeight="14.5" x14ac:dyDescent="0.35"/>
  <cols>
    <col min="1" max="3" width="7.7265625" customWidth="1"/>
    <col min="4" max="4" width="7.26953125" customWidth="1"/>
    <col min="5" max="5" width="7.7265625" customWidth="1"/>
    <col min="6" max="7" width="7.26953125" customWidth="1"/>
    <col min="8" max="8" width="7.7265625" customWidth="1"/>
    <col min="9" max="9" width="7.26953125" customWidth="1"/>
    <col min="10" max="10" width="7.7265625" customWidth="1"/>
    <col min="11" max="12" width="7.26953125" customWidth="1"/>
    <col min="14" max="14" width="4.7265625" customWidth="1"/>
    <col min="16" max="16" width="14.7265625" hidden="1" customWidth="1"/>
    <col min="17" max="17" width="21.7265625" style="135" hidden="1" customWidth="1"/>
    <col min="18" max="18" width="21.26953125" style="135" hidden="1" customWidth="1"/>
    <col min="19" max="19" width="20.81640625" style="135" hidden="1" customWidth="1"/>
    <col min="20" max="20" width="21.26953125" style="135" hidden="1" customWidth="1"/>
  </cols>
  <sheetData>
    <row r="1" spans="1:21" ht="23.5" x14ac:dyDescent="0.35">
      <c r="A1" s="169" t="s">
        <v>55</v>
      </c>
      <c r="B1" s="169"/>
      <c r="C1" s="169"/>
      <c r="D1" s="169"/>
      <c r="E1" s="169"/>
      <c r="F1" s="169"/>
      <c r="G1" s="169"/>
      <c r="H1" s="169"/>
      <c r="I1" s="169"/>
      <c r="J1" s="169"/>
      <c r="K1" s="169"/>
      <c r="L1" s="169"/>
      <c r="M1" s="169"/>
      <c r="N1" s="169"/>
      <c r="O1" s="169"/>
    </row>
    <row r="3" spans="1:21" ht="15" customHeight="1" x14ac:dyDescent="0.35">
      <c r="A3" s="3" t="s">
        <v>3</v>
      </c>
      <c r="B3" s="4"/>
      <c r="C3" s="309" t="str">
        <f>IF('Exhibit 7 - Invoice'!C3&lt;&gt;"",'Exhibit 7 - Invoice'!C3,"")</f>
        <v/>
      </c>
      <c r="D3" s="309"/>
      <c r="E3" s="309"/>
      <c r="F3" s="309"/>
      <c r="G3" s="309"/>
      <c r="H3" s="309"/>
      <c r="I3" s="3"/>
      <c r="J3" s="3"/>
      <c r="K3" s="3"/>
      <c r="L3" s="3"/>
      <c r="M3" s="46" t="s">
        <v>16</v>
      </c>
      <c r="N3" s="306" t="str">
        <f>IF('Exhibit 7 - Invoice'!N3&lt;&gt;"",'Exhibit 7 - Invoice'!N3,"")</f>
        <v/>
      </c>
      <c r="O3" s="306"/>
      <c r="P3" s="7"/>
      <c r="Q3" s="136"/>
      <c r="R3" s="136"/>
      <c r="S3" s="136"/>
      <c r="T3" s="136"/>
      <c r="U3" s="7"/>
    </row>
    <row r="4" spans="1:21" ht="15" customHeight="1" x14ac:dyDescent="0.35">
      <c r="A4" s="1" t="s">
        <v>2</v>
      </c>
      <c r="C4" s="310" t="str">
        <f>IF('Exhibit 7 - Invoice'!C4&lt;&gt;"",'Exhibit 7 - Invoice'!C4,"")</f>
        <v/>
      </c>
      <c r="D4" s="310"/>
      <c r="E4" s="310"/>
      <c r="F4" s="310"/>
      <c r="G4" s="310"/>
      <c r="H4" s="310"/>
      <c r="P4" s="7"/>
      <c r="Q4" s="136"/>
      <c r="R4" s="136"/>
      <c r="S4" s="136"/>
      <c r="T4" s="136"/>
      <c r="U4" s="7"/>
    </row>
    <row r="5" spans="1:21" x14ac:dyDescent="0.35">
      <c r="A5" s="1" t="s">
        <v>0</v>
      </c>
      <c r="C5" s="310" t="str">
        <f>IF('Exhibit 7 - Invoice'!C5&lt;&gt;"",'Exhibit 7 - Invoice'!C5,"")</f>
        <v/>
      </c>
      <c r="D5" s="310"/>
      <c r="E5" s="310"/>
      <c r="F5" s="310"/>
      <c r="G5" s="310"/>
      <c r="H5" s="310"/>
      <c r="I5" s="3"/>
      <c r="J5" s="3"/>
      <c r="K5" s="3"/>
      <c r="L5" s="46" t="s">
        <v>99</v>
      </c>
      <c r="M5" s="307" t="str">
        <f>IF('Exhibit 7 - Invoice'!M5&lt;&gt;"",'Exhibit 7 - Invoice'!M5,"")</f>
        <v/>
      </c>
      <c r="N5" s="307"/>
      <c r="O5" s="307"/>
    </row>
    <row r="6" spans="1:21" x14ac:dyDescent="0.35">
      <c r="A6" s="1" t="s">
        <v>1</v>
      </c>
      <c r="C6" s="310" t="str">
        <f>IF('Exhibit 7 - Invoice'!C6&lt;&gt;"",'Exhibit 7 - Invoice'!C6,"")</f>
        <v/>
      </c>
      <c r="D6" s="310"/>
      <c r="E6" s="310"/>
      <c r="F6" s="310"/>
      <c r="G6" s="310"/>
      <c r="H6" s="310"/>
      <c r="I6" s="3"/>
      <c r="J6" s="3"/>
      <c r="K6" s="3"/>
      <c r="L6" s="46" t="s">
        <v>100</v>
      </c>
      <c r="M6" s="10" t="str">
        <f>IF('Exhibit 7 - Invoice'!M6&lt;&gt;"",'Exhibit 7 - Invoice'!M6,"")</f>
        <v/>
      </c>
      <c r="N6" s="48" t="s">
        <v>25</v>
      </c>
      <c r="O6" s="10" t="str">
        <f>IF('Exhibit 7 - Invoice'!O6&lt;&gt;"",'Exhibit 7 - Invoice'!O6,"")</f>
        <v/>
      </c>
    </row>
    <row r="7" spans="1:21" x14ac:dyDescent="0.35">
      <c r="C7" s="4"/>
      <c r="D7" s="4"/>
      <c r="E7" s="4"/>
      <c r="F7" s="4"/>
      <c r="G7" s="4"/>
      <c r="H7" s="4"/>
      <c r="I7" s="51"/>
      <c r="J7" s="168" t="s">
        <v>101</v>
      </c>
      <c r="K7" s="168"/>
      <c r="L7" s="168"/>
    </row>
    <row r="8" spans="1:21" x14ac:dyDescent="0.35">
      <c r="C8" s="4"/>
      <c r="D8" s="4"/>
      <c r="E8" s="4"/>
      <c r="F8" s="4"/>
      <c r="G8" s="4"/>
      <c r="H8" s="4"/>
      <c r="I8" s="4"/>
    </row>
    <row r="9" spans="1:21" x14ac:dyDescent="0.35">
      <c r="A9" s="1" t="s">
        <v>12</v>
      </c>
      <c r="C9" s="319" t="str">
        <f>IF('Exhibit 7 - Invoice'!H11&lt;&gt;"",'Exhibit 7 - Invoice'!H11,"")</f>
        <v/>
      </c>
      <c r="D9" s="319"/>
      <c r="E9" s="319"/>
      <c r="F9" s="319"/>
      <c r="G9" s="319"/>
      <c r="H9" s="319"/>
      <c r="I9" s="3"/>
      <c r="J9" s="3"/>
      <c r="K9" s="166" t="s">
        <v>22</v>
      </c>
      <c r="L9" s="166"/>
      <c r="M9" s="313" t="str">
        <f>IF('Exhibit 7 - Invoice'!H15&lt;&gt;"",'Exhibit 7 - Invoice'!H15,"")</f>
        <v/>
      </c>
      <c r="N9" s="313"/>
      <c r="O9" s="313"/>
    </row>
    <row r="10" spans="1:21" x14ac:dyDescent="0.35">
      <c r="A10" s="1" t="s">
        <v>13</v>
      </c>
      <c r="C10" s="319" t="str">
        <f>IF('Exhibit 7 - Invoice'!H12&lt;&gt;"",'Exhibit 7 - Invoice'!H12,"")</f>
        <v/>
      </c>
      <c r="D10" s="319"/>
      <c r="E10" s="319"/>
      <c r="F10" s="319"/>
      <c r="G10" s="319"/>
      <c r="H10" s="319"/>
      <c r="J10" s="318" t="s">
        <v>23</v>
      </c>
      <c r="K10" s="318"/>
      <c r="L10" s="318"/>
      <c r="M10" s="314" t="str">
        <f>IF('Exhibit 7 - Invoice'!M15&lt;&gt;"",'Exhibit 7 - Invoice'!M15,"")</f>
        <v/>
      </c>
      <c r="N10" s="314"/>
      <c r="O10" s="314"/>
    </row>
    <row r="11" spans="1:21" x14ac:dyDescent="0.35">
      <c r="A11" s="1" t="s">
        <v>14</v>
      </c>
      <c r="C11" s="303" t="str">
        <f>IF('Exhibit 7 - Invoice'!H13&lt;&gt;"",'Exhibit 7 - Invoice'!H13,"")</f>
        <v/>
      </c>
      <c r="D11" s="303"/>
      <c r="E11" s="303"/>
      <c r="F11" s="303"/>
      <c r="G11" s="303"/>
      <c r="H11" s="303"/>
      <c r="I11" s="3"/>
    </row>
    <row r="12" spans="1:21" x14ac:dyDescent="0.35">
      <c r="C12" s="303"/>
      <c r="D12" s="303"/>
      <c r="E12" s="303"/>
      <c r="F12" s="303"/>
      <c r="G12" s="303"/>
      <c r="H12" s="303"/>
      <c r="I12" s="3"/>
      <c r="J12" s="308" t="str">
        <f>IF('Exhibit 7 - Invoice'!$J$17="Progressive / Fixed Fee","DETAIL SHEET NOT APPLICABLE TO CONTRACT","")</f>
        <v/>
      </c>
      <c r="K12" s="308"/>
      <c r="L12" s="308"/>
      <c r="M12" s="308"/>
      <c r="N12" s="308"/>
      <c r="O12" s="308"/>
    </row>
    <row r="13" spans="1:21" x14ac:dyDescent="0.35">
      <c r="C13" s="303"/>
      <c r="D13" s="303"/>
      <c r="E13" s="303"/>
      <c r="F13" s="303"/>
      <c r="G13" s="303"/>
      <c r="H13" s="303"/>
      <c r="I13" s="12"/>
      <c r="J13" s="308" t="str">
        <f>IF('Exhibit 7 - Invoice'!$J$17="Progressive / Fixed Fee","DO NOT INCLUDE WITH INVOICE","")</f>
        <v/>
      </c>
      <c r="K13" s="308"/>
      <c r="L13" s="308"/>
      <c r="M13" s="308"/>
      <c r="N13" s="308"/>
      <c r="O13" s="308"/>
    </row>
    <row r="14" spans="1:21" x14ac:dyDescent="0.35">
      <c r="A14" s="124" t="s">
        <v>48</v>
      </c>
      <c r="B14" s="125"/>
      <c r="C14" s="125"/>
      <c r="D14" s="125"/>
      <c r="E14" s="125"/>
      <c r="F14" s="125"/>
      <c r="G14" s="125"/>
      <c r="H14" s="125"/>
      <c r="I14" s="125"/>
      <c r="J14" s="125"/>
      <c r="K14" s="125"/>
      <c r="L14" s="125"/>
      <c r="M14" s="125"/>
      <c r="N14" s="125"/>
      <c r="O14" s="126"/>
    </row>
    <row r="15" spans="1:21" ht="30" customHeight="1" x14ac:dyDescent="0.35">
      <c r="A15" s="350" t="s">
        <v>136</v>
      </c>
      <c r="B15" s="350"/>
      <c r="C15" s="350"/>
      <c r="D15" s="350" t="s">
        <v>28</v>
      </c>
      <c r="E15" s="350"/>
      <c r="F15" s="350" t="s">
        <v>30</v>
      </c>
      <c r="G15" s="350"/>
      <c r="H15" s="297" t="s">
        <v>52</v>
      </c>
      <c r="I15" s="320"/>
      <c r="J15" s="297" t="s">
        <v>32</v>
      </c>
      <c r="K15" s="298"/>
      <c r="L15" s="297" t="s">
        <v>50</v>
      </c>
      <c r="M15" s="298"/>
      <c r="N15" s="350" t="s">
        <v>51</v>
      </c>
      <c r="O15" s="350"/>
      <c r="Q15" s="135" t="s">
        <v>130</v>
      </c>
    </row>
    <row r="16" spans="1:21" x14ac:dyDescent="0.35">
      <c r="A16" s="346"/>
      <c r="B16" s="347"/>
      <c r="C16" s="348"/>
      <c r="D16" s="343"/>
      <c r="E16" s="343"/>
      <c r="F16" s="343"/>
      <c r="G16" s="343"/>
      <c r="H16" s="371">
        <f t="shared" ref="H16:H21" si="0">SUMIF($B$27:$B$41,$A16,$N$27:$N$41)</f>
        <v>0</v>
      </c>
      <c r="I16" s="372"/>
      <c r="J16" s="371">
        <f t="shared" ref="J16:J22" si="1">F16+H16</f>
        <v>0</v>
      </c>
      <c r="K16" s="372"/>
      <c r="L16" s="371">
        <f t="shared" ref="L16:L22" si="2">D16-J16</f>
        <v>0</v>
      </c>
      <c r="M16" s="372"/>
      <c r="N16" s="370">
        <f t="shared" ref="N16:N22" si="3">IF(D16=0,0,L16/D16)</f>
        <v>0</v>
      </c>
      <c r="O16" s="370"/>
      <c r="Q16" s="146">
        <f>A16</f>
        <v>0</v>
      </c>
      <c r="R16" s="146"/>
      <c r="S16" s="146"/>
      <c r="T16" s="146"/>
    </row>
    <row r="17" spans="1:20" s="33" customFormat="1" x14ac:dyDescent="0.35">
      <c r="A17" s="349"/>
      <c r="B17" s="349"/>
      <c r="C17" s="349"/>
      <c r="D17" s="343"/>
      <c r="E17" s="343"/>
      <c r="F17" s="343"/>
      <c r="G17" s="343"/>
      <c r="H17" s="344">
        <f t="shared" si="0"/>
        <v>0</v>
      </c>
      <c r="I17" s="345"/>
      <c r="J17" s="344">
        <f t="shared" si="1"/>
        <v>0</v>
      </c>
      <c r="K17" s="345"/>
      <c r="L17" s="344">
        <f t="shared" si="2"/>
        <v>0</v>
      </c>
      <c r="M17" s="345"/>
      <c r="N17" s="369">
        <f t="shared" si="3"/>
        <v>0</v>
      </c>
      <c r="O17" s="369"/>
      <c r="Q17" s="151">
        <f t="shared" ref="Q17:Q22" si="4">A17</f>
        <v>0</v>
      </c>
      <c r="R17" s="151"/>
      <c r="S17" s="151"/>
      <c r="T17" s="151"/>
    </row>
    <row r="18" spans="1:20" s="33" customFormat="1" x14ac:dyDescent="0.35">
      <c r="A18" s="346"/>
      <c r="B18" s="347"/>
      <c r="C18" s="348"/>
      <c r="D18" s="343"/>
      <c r="E18" s="343"/>
      <c r="F18" s="343"/>
      <c r="G18" s="343"/>
      <c r="H18" s="344">
        <f t="shared" si="0"/>
        <v>0</v>
      </c>
      <c r="I18" s="345"/>
      <c r="J18" s="344">
        <f t="shared" si="1"/>
        <v>0</v>
      </c>
      <c r="K18" s="345"/>
      <c r="L18" s="344">
        <f t="shared" si="2"/>
        <v>0</v>
      </c>
      <c r="M18" s="345"/>
      <c r="N18" s="369">
        <f t="shared" si="3"/>
        <v>0</v>
      </c>
      <c r="O18" s="369"/>
      <c r="Q18" s="151">
        <f t="shared" si="4"/>
        <v>0</v>
      </c>
      <c r="R18" s="151"/>
      <c r="S18" s="151"/>
      <c r="T18" s="151"/>
    </row>
    <row r="19" spans="1:20" s="33" customFormat="1" x14ac:dyDescent="0.35">
      <c r="A19" s="349"/>
      <c r="B19" s="349"/>
      <c r="C19" s="349"/>
      <c r="D19" s="343"/>
      <c r="E19" s="343"/>
      <c r="F19" s="343"/>
      <c r="G19" s="343"/>
      <c r="H19" s="344">
        <f t="shared" si="0"/>
        <v>0</v>
      </c>
      <c r="I19" s="345"/>
      <c r="J19" s="344">
        <f t="shared" si="1"/>
        <v>0</v>
      </c>
      <c r="K19" s="345"/>
      <c r="L19" s="344">
        <f t="shared" si="2"/>
        <v>0</v>
      </c>
      <c r="M19" s="345"/>
      <c r="N19" s="369">
        <f t="shared" si="3"/>
        <v>0</v>
      </c>
      <c r="O19" s="369"/>
      <c r="Q19" s="151">
        <f t="shared" si="4"/>
        <v>0</v>
      </c>
      <c r="R19" s="151"/>
      <c r="S19" s="151"/>
      <c r="T19" s="151"/>
    </row>
    <row r="20" spans="1:20" s="33" customFormat="1" x14ac:dyDescent="0.35">
      <c r="A20" s="349"/>
      <c r="B20" s="349"/>
      <c r="C20" s="349"/>
      <c r="D20" s="343"/>
      <c r="E20" s="343"/>
      <c r="F20" s="343"/>
      <c r="G20" s="343"/>
      <c r="H20" s="344">
        <f t="shared" si="0"/>
        <v>0</v>
      </c>
      <c r="I20" s="345"/>
      <c r="J20" s="344">
        <f t="shared" si="1"/>
        <v>0</v>
      </c>
      <c r="K20" s="345"/>
      <c r="L20" s="344">
        <f t="shared" si="2"/>
        <v>0</v>
      </c>
      <c r="M20" s="345"/>
      <c r="N20" s="369">
        <f t="shared" si="3"/>
        <v>0</v>
      </c>
      <c r="O20" s="369"/>
      <c r="Q20" s="151">
        <f t="shared" si="4"/>
        <v>0</v>
      </c>
      <c r="R20" s="151"/>
      <c r="S20" s="151"/>
      <c r="T20" s="151"/>
    </row>
    <row r="21" spans="1:20" s="33" customFormat="1" x14ac:dyDescent="0.35">
      <c r="A21" s="349"/>
      <c r="B21" s="349"/>
      <c r="C21" s="349"/>
      <c r="D21" s="343"/>
      <c r="E21" s="343"/>
      <c r="F21" s="343"/>
      <c r="G21" s="343"/>
      <c r="H21" s="344">
        <f t="shared" si="0"/>
        <v>0</v>
      </c>
      <c r="I21" s="345"/>
      <c r="J21" s="344">
        <f t="shared" si="1"/>
        <v>0</v>
      </c>
      <c r="K21" s="345"/>
      <c r="L21" s="344">
        <f t="shared" si="2"/>
        <v>0</v>
      </c>
      <c r="M21" s="345"/>
      <c r="N21" s="369">
        <f t="shared" si="3"/>
        <v>0</v>
      </c>
      <c r="O21" s="369"/>
      <c r="Q21" s="151">
        <f t="shared" si="4"/>
        <v>0</v>
      </c>
      <c r="R21" s="151"/>
      <c r="S21" s="151"/>
      <c r="T21" s="151"/>
    </row>
    <row r="22" spans="1:20" ht="15" thickBot="1" x14ac:dyDescent="0.4">
      <c r="A22" s="142"/>
      <c r="B22" s="143"/>
      <c r="C22" s="144" t="s">
        <v>89</v>
      </c>
      <c r="D22" s="351">
        <f>SUM(D16:D21)</f>
        <v>0</v>
      </c>
      <c r="E22" s="352"/>
      <c r="F22" s="353">
        <f>SUM(F16:F21)</f>
        <v>0</v>
      </c>
      <c r="G22" s="354"/>
      <c r="H22" s="353">
        <f>SUM(H16:H21)</f>
        <v>0</v>
      </c>
      <c r="I22" s="354"/>
      <c r="J22" s="355">
        <f t="shared" si="1"/>
        <v>0</v>
      </c>
      <c r="K22" s="356"/>
      <c r="L22" s="355">
        <f t="shared" si="2"/>
        <v>0</v>
      </c>
      <c r="M22" s="356"/>
      <c r="N22" s="357">
        <f t="shared" si="3"/>
        <v>0</v>
      </c>
      <c r="O22" s="357"/>
      <c r="Q22" s="146">
        <f t="shared" si="4"/>
        <v>0</v>
      </c>
      <c r="R22" s="146"/>
      <c r="S22" s="146"/>
      <c r="T22" s="146"/>
    </row>
    <row r="23" spans="1:20" ht="15.75" customHeight="1" thickTop="1" x14ac:dyDescent="0.35">
      <c r="A23" s="360" t="str">
        <f>IF('Exhibit 7 - Invoice'!J20=D22,"",IF('Exhibit 7 - Invoice'!J20-D22&lt;0,"Error - Total allocated funds exceed Total Authorized Budget by:","Error - Funds not allocated:"))</f>
        <v/>
      </c>
      <c r="B23" s="360"/>
      <c r="C23" s="360"/>
      <c r="D23" s="359" t="str">
        <f>IF('Exhibit 7 - Invoice'!J20=D22,"",ABS('Exhibit 7 - Invoice'!J20-D22))</f>
        <v/>
      </c>
      <c r="E23" s="359"/>
      <c r="G23" s="163" t="str">
        <f>IF(COUNTA($A16:$A21)=COUNTA($D16:$D21),"","Error - One or more line items missing Scope of Work/Service Type or Authorized Budget")</f>
        <v/>
      </c>
    </row>
    <row r="24" spans="1:20" ht="15" customHeight="1" x14ac:dyDescent="0.35">
      <c r="A24" s="361"/>
      <c r="B24" s="361"/>
      <c r="C24" s="361"/>
      <c r="D24" s="152"/>
      <c r="E24" s="152"/>
      <c r="F24" s="127"/>
      <c r="G24" s="127"/>
    </row>
    <row r="25" spans="1:20" x14ac:dyDescent="0.35">
      <c r="A25" s="336" t="s">
        <v>47</v>
      </c>
      <c r="B25" s="337"/>
      <c r="C25" s="337"/>
      <c r="D25" s="358" t="s">
        <v>102</v>
      </c>
      <c r="E25" s="358"/>
      <c r="F25" s="358"/>
      <c r="G25" s="358"/>
      <c r="H25" s="338" t="str">
        <f>M6</f>
        <v/>
      </c>
      <c r="I25" s="339"/>
      <c r="J25" s="63" t="s">
        <v>49</v>
      </c>
      <c r="K25" s="338" t="str">
        <f>O6</f>
        <v/>
      </c>
      <c r="L25" s="339"/>
      <c r="M25" s="30"/>
      <c r="N25" s="47"/>
      <c r="O25" s="31"/>
    </row>
    <row r="26" spans="1:20" ht="32.15" customHeight="1" x14ac:dyDescent="0.35">
      <c r="A26" s="153" t="s">
        <v>43</v>
      </c>
      <c r="B26" s="350" t="s">
        <v>136</v>
      </c>
      <c r="C26" s="350"/>
      <c r="D26" s="350"/>
      <c r="E26" s="297" t="s">
        <v>135</v>
      </c>
      <c r="F26" s="320"/>
      <c r="G26" s="298"/>
      <c r="H26" s="350" t="s">
        <v>44</v>
      </c>
      <c r="I26" s="350"/>
      <c r="J26" s="350"/>
      <c r="K26" s="350" t="s">
        <v>134</v>
      </c>
      <c r="L26" s="350"/>
      <c r="M26" s="154" t="s">
        <v>45</v>
      </c>
      <c r="N26" s="297" t="s">
        <v>46</v>
      </c>
      <c r="O26" s="298"/>
      <c r="R26" s="135" t="s">
        <v>130</v>
      </c>
      <c r="S26" s="135" t="s">
        <v>129</v>
      </c>
      <c r="T26" s="135" t="s">
        <v>131</v>
      </c>
    </row>
    <row r="27" spans="1:20" s="33" customFormat="1" x14ac:dyDescent="0.35">
      <c r="A27" s="147"/>
      <c r="B27" s="333"/>
      <c r="C27" s="334"/>
      <c r="D27" s="335"/>
      <c r="E27" s="334"/>
      <c r="F27" s="334"/>
      <c r="G27" s="334"/>
      <c r="H27" s="340"/>
      <c r="I27" s="341"/>
      <c r="J27" s="342"/>
      <c r="K27" s="362"/>
      <c r="L27" s="363"/>
      <c r="M27" s="148"/>
      <c r="N27" s="362" t="str">
        <f t="shared" ref="N27" si="5">IF(K27&gt;0,ROUND(K27*M27,2),"")</f>
        <v/>
      </c>
      <c r="O27" s="363"/>
      <c r="P27" s="54" t="str">
        <f>IF(K27&gt;0,ROUND(K27*M27,2),"")</f>
        <v/>
      </c>
      <c r="Q27" s="149"/>
      <c r="R27" s="150">
        <f>B27</f>
        <v>0</v>
      </c>
      <c r="S27" s="150">
        <f>E27</f>
        <v>0</v>
      </c>
      <c r="T27" s="150">
        <f>H27</f>
        <v>0</v>
      </c>
    </row>
    <row r="28" spans="1:20" s="33" customFormat="1" x14ac:dyDescent="0.35">
      <c r="A28" s="147"/>
      <c r="B28" s="333"/>
      <c r="C28" s="334"/>
      <c r="D28" s="335"/>
      <c r="E28" s="334"/>
      <c r="F28" s="334"/>
      <c r="G28" s="334"/>
      <c r="H28" s="340"/>
      <c r="I28" s="341"/>
      <c r="J28" s="342"/>
      <c r="K28" s="362"/>
      <c r="L28" s="363"/>
      <c r="M28" s="148"/>
      <c r="N28" s="362" t="str">
        <f t="shared" ref="N28:N41" si="6">IF(K28&gt;0,ROUND(K28*M28,2),"")</f>
        <v/>
      </c>
      <c r="O28" s="363"/>
      <c r="P28" s="54" t="str">
        <f t="shared" ref="P28:P41" si="7">IF(K28&gt;0,ROUND(K28*M28,2),"")</f>
        <v/>
      </c>
      <c r="Q28" s="151"/>
      <c r="R28" s="150">
        <f t="shared" ref="R28:R41" si="8">B28</f>
        <v>0</v>
      </c>
      <c r="S28" s="150">
        <f t="shared" ref="S28:S41" si="9">E28</f>
        <v>0</v>
      </c>
      <c r="T28" s="150">
        <f t="shared" ref="T28:T41" si="10">H28</f>
        <v>0</v>
      </c>
    </row>
    <row r="29" spans="1:20" s="33" customFormat="1" x14ac:dyDescent="0.35">
      <c r="A29" s="147"/>
      <c r="B29" s="333"/>
      <c r="C29" s="334"/>
      <c r="D29" s="335"/>
      <c r="E29" s="334"/>
      <c r="F29" s="334"/>
      <c r="G29" s="334"/>
      <c r="H29" s="340"/>
      <c r="I29" s="341"/>
      <c r="J29" s="342"/>
      <c r="K29" s="362"/>
      <c r="L29" s="363"/>
      <c r="M29" s="148"/>
      <c r="N29" s="362" t="str">
        <f t="shared" si="6"/>
        <v/>
      </c>
      <c r="O29" s="363"/>
      <c r="P29" s="54" t="str">
        <f t="shared" si="7"/>
        <v/>
      </c>
      <c r="Q29" s="151"/>
      <c r="R29" s="150">
        <f t="shared" si="8"/>
        <v>0</v>
      </c>
      <c r="S29" s="150">
        <f t="shared" si="9"/>
        <v>0</v>
      </c>
      <c r="T29" s="150">
        <f t="shared" si="10"/>
        <v>0</v>
      </c>
    </row>
    <row r="30" spans="1:20" s="33" customFormat="1" x14ac:dyDescent="0.35">
      <c r="A30" s="147"/>
      <c r="B30" s="333"/>
      <c r="C30" s="334"/>
      <c r="D30" s="335"/>
      <c r="E30" s="334"/>
      <c r="F30" s="334"/>
      <c r="G30" s="334"/>
      <c r="H30" s="340"/>
      <c r="I30" s="341"/>
      <c r="J30" s="342"/>
      <c r="K30" s="362"/>
      <c r="L30" s="363"/>
      <c r="M30" s="148"/>
      <c r="N30" s="362" t="str">
        <f t="shared" si="6"/>
        <v/>
      </c>
      <c r="O30" s="363"/>
      <c r="P30" s="54" t="str">
        <f t="shared" si="7"/>
        <v/>
      </c>
      <c r="Q30" s="151"/>
      <c r="R30" s="150">
        <f t="shared" si="8"/>
        <v>0</v>
      </c>
      <c r="S30" s="150">
        <f t="shared" si="9"/>
        <v>0</v>
      </c>
      <c r="T30" s="150">
        <f t="shared" si="10"/>
        <v>0</v>
      </c>
    </row>
    <row r="31" spans="1:20" s="33" customFormat="1" x14ac:dyDescent="0.35">
      <c r="A31" s="147"/>
      <c r="B31" s="333"/>
      <c r="C31" s="334"/>
      <c r="D31" s="335"/>
      <c r="E31" s="334"/>
      <c r="F31" s="334"/>
      <c r="G31" s="334"/>
      <c r="H31" s="340"/>
      <c r="I31" s="341"/>
      <c r="J31" s="342"/>
      <c r="K31" s="362"/>
      <c r="L31" s="363"/>
      <c r="M31" s="148"/>
      <c r="N31" s="362" t="str">
        <f t="shared" si="6"/>
        <v/>
      </c>
      <c r="O31" s="363"/>
      <c r="P31" s="54" t="str">
        <f t="shared" si="7"/>
        <v/>
      </c>
      <c r="Q31" s="151"/>
      <c r="R31" s="150">
        <f t="shared" si="8"/>
        <v>0</v>
      </c>
      <c r="S31" s="150">
        <f t="shared" si="9"/>
        <v>0</v>
      </c>
      <c r="T31" s="150">
        <f t="shared" si="10"/>
        <v>0</v>
      </c>
    </row>
    <row r="32" spans="1:20" s="33" customFormat="1" x14ac:dyDescent="0.35">
      <c r="A32" s="147"/>
      <c r="B32" s="333"/>
      <c r="C32" s="334"/>
      <c r="D32" s="335"/>
      <c r="E32" s="334"/>
      <c r="F32" s="334"/>
      <c r="G32" s="334"/>
      <c r="H32" s="340"/>
      <c r="I32" s="341"/>
      <c r="J32" s="342"/>
      <c r="K32" s="362"/>
      <c r="L32" s="363"/>
      <c r="M32" s="148"/>
      <c r="N32" s="362" t="str">
        <f t="shared" si="6"/>
        <v/>
      </c>
      <c r="O32" s="363"/>
      <c r="P32" s="54" t="str">
        <f t="shared" si="7"/>
        <v/>
      </c>
      <c r="Q32" s="151"/>
      <c r="R32" s="150">
        <f t="shared" si="8"/>
        <v>0</v>
      </c>
      <c r="S32" s="150">
        <f t="shared" si="9"/>
        <v>0</v>
      </c>
      <c r="T32" s="150">
        <f t="shared" si="10"/>
        <v>0</v>
      </c>
    </row>
    <row r="33" spans="1:20" s="33" customFormat="1" x14ac:dyDescent="0.35">
      <c r="A33" s="147"/>
      <c r="B33" s="333"/>
      <c r="C33" s="334"/>
      <c r="D33" s="335"/>
      <c r="E33" s="334"/>
      <c r="F33" s="334"/>
      <c r="G33" s="334"/>
      <c r="H33" s="340"/>
      <c r="I33" s="341"/>
      <c r="J33" s="342"/>
      <c r="K33" s="362"/>
      <c r="L33" s="363"/>
      <c r="M33" s="148"/>
      <c r="N33" s="362" t="str">
        <f t="shared" si="6"/>
        <v/>
      </c>
      <c r="O33" s="363"/>
      <c r="P33" s="54" t="str">
        <f t="shared" si="7"/>
        <v/>
      </c>
      <c r="Q33" s="151"/>
      <c r="R33" s="150">
        <f t="shared" si="8"/>
        <v>0</v>
      </c>
      <c r="S33" s="150">
        <f t="shared" si="9"/>
        <v>0</v>
      </c>
      <c r="T33" s="150">
        <f t="shared" si="10"/>
        <v>0</v>
      </c>
    </row>
    <row r="34" spans="1:20" s="33" customFormat="1" x14ac:dyDescent="0.35">
      <c r="A34" s="147"/>
      <c r="B34" s="333"/>
      <c r="C34" s="334"/>
      <c r="D34" s="335"/>
      <c r="E34" s="334"/>
      <c r="F34" s="334"/>
      <c r="G34" s="334"/>
      <c r="H34" s="340"/>
      <c r="I34" s="341"/>
      <c r="J34" s="342"/>
      <c r="K34" s="362"/>
      <c r="L34" s="363"/>
      <c r="M34" s="148"/>
      <c r="N34" s="362" t="str">
        <f t="shared" si="6"/>
        <v/>
      </c>
      <c r="O34" s="363"/>
      <c r="P34" s="54" t="str">
        <f t="shared" si="7"/>
        <v/>
      </c>
      <c r="Q34" s="151"/>
      <c r="R34" s="150">
        <f t="shared" si="8"/>
        <v>0</v>
      </c>
      <c r="S34" s="150">
        <f t="shared" si="9"/>
        <v>0</v>
      </c>
      <c r="T34" s="150">
        <f t="shared" si="10"/>
        <v>0</v>
      </c>
    </row>
    <row r="35" spans="1:20" s="33" customFormat="1" x14ac:dyDescent="0.35">
      <c r="A35" s="147"/>
      <c r="B35" s="333"/>
      <c r="C35" s="334"/>
      <c r="D35" s="335"/>
      <c r="E35" s="334"/>
      <c r="F35" s="334"/>
      <c r="G35" s="334"/>
      <c r="H35" s="340"/>
      <c r="I35" s="341"/>
      <c r="J35" s="342"/>
      <c r="K35" s="362"/>
      <c r="L35" s="363"/>
      <c r="M35" s="148"/>
      <c r="N35" s="362" t="str">
        <f t="shared" si="6"/>
        <v/>
      </c>
      <c r="O35" s="363"/>
      <c r="P35" s="54" t="str">
        <f t="shared" si="7"/>
        <v/>
      </c>
      <c r="Q35" s="151"/>
      <c r="R35" s="150">
        <f t="shared" si="8"/>
        <v>0</v>
      </c>
      <c r="S35" s="150">
        <f t="shared" si="9"/>
        <v>0</v>
      </c>
      <c r="T35" s="150">
        <f t="shared" si="10"/>
        <v>0</v>
      </c>
    </row>
    <row r="36" spans="1:20" s="33" customFormat="1" x14ac:dyDescent="0.35">
      <c r="A36" s="147"/>
      <c r="B36" s="333"/>
      <c r="C36" s="334"/>
      <c r="D36" s="335"/>
      <c r="E36" s="334"/>
      <c r="F36" s="334"/>
      <c r="G36" s="334"/>
      <c r="H36" s="340"/>
      <c r="I36" s="341"/>
      <c r="J36" s="342"/>
      <c r="K36" s="362"/>
      <c r="L36" s="363"/>
      <c r="M36" s="148"/>
      <c r="N36" s="362" t="str">
        <f t="shared" si="6"/>
        <v/>
      </c>
      <c r="O36" s="363"/>
      <c r="P36" s="54" t="str">
        <f t="shared" si="7"/>
        <v/>
      </c>
      <c r="Q36" s="151"/>
      <c r="R36" s="150">
        <f t="shared" si="8"/>
        <v>0</v>
      </c>
      <c r="S36" s="150">
        <f t="shared" si="9"/>
        <v>0</v>
      </c>
      <c r="T36" s="150">
        <f t="shared" si="10"/>
        <v>0</v>
      </c>
    </row>
    <row r="37" spans="1:20" s="33" customFormat="1" x14ac:dyDescent="0.35">
      <c r="A37" s="147"/>
      <c r="B37" s="333"/>
      <c r="C37" s="334"/>
      <c r="D37" s="335"/>
      <c r="E37" s="334"/>
      <c r="F37" s="334"/>
      <c r="G37" s="334"/>
      <c r="H37" s="340"/>
      <c r="I37" s="341"/>
      <c r="J37" s="342"/>
      <c r="K37" s="362"/>
      <c r="L37" s="363"/>
      <c r="M37" s="148"/>
      <c r="N37" s="362" t="str">
        <f t="shared" si="6"/>
        <v/>
      </c>
      <c r="O37" s="363"/>
      <c r="P37" s="54" t="str">
        <f t="shared" si="7"/>
        <v/>
      </c>
      <c r="Q37" s="151"/>
      <c r="R37" s="150">
        <f t="shared" si="8"/>
        <v>0</v>
      </c>
      <c r="S37" s="150">
        <f t="shared" si="9"/>
        <v>0</v>
      </c>
      <c r="T37" s="150">
        <f t="shared" si="10"/>
        <v>0</v>
      </c>
    </row>
    <row r="38" spans="1:20" s="33" customFormat="1" x14ac:dyDescent="0.35">
      <c r="A38" s="147"/>
      <c r="B38" s="333"/>
      <c r="C38" s="334"/>
      <c r="D38" s="335"/>
      <c r="E38" s="334"/>
      <c r="F38" s="334"/>
      <c r="G38" s="334"/>
      <c r="H38" s="340"/>
      <c r="I38" s="341"/>
      <c r="J38" s="342"/>
      <c r="K38" s="362"/>
      <c r="L38" s="363"/>
      <c r="M38" s="148"/>
      <c r="N38" s="362" t="str">
        <f t="shared" si="6"/>
        <v/>
      </c>
      <c r="O38" s="363"/>
      <c r="P38" s="54" t="str">
        <f t="shared" si="7"/>
        <v/>
      </c>
      <c r="Q38" s="151"/>
      <c r="R38" s="150">
        <f t="shared" si="8"/>
        <v>0</v>
      </c>
      <c r="S38" s="150">
        <f t="shared" si="9"/>
        <v>0</v>
      </c>
      <c r="T38" s="150">
        <f t="shared" si="10"/>
        <v>0</v>
      </c>
    </row>
    <row r="39" spans="1:20" s="33" customFormat="1" x14ac:dyDescent="0.35">
      <c r="A39" s="147"/>
      <c r="B39" s="333"/>
      <c r="C39" s="334"/>
      <c r="D39" s="335"/>
      <c r="E39" s="334"/>
      <c r="F39" s="334"/>
      <c r="G39" s="334"/>
      <c r="H39" s="340"/>
      <c r="I39" s="341"/>
      <c r="J39" s="342"/>
      <c r="K39" s="362"/>
      <c r="L39" s="363"/>
      <c r="M39" s="148"/>
      <c r="N39" s="362" t="str">
        <f t="shared" si="6"/>
        <v/>
      </c>
      <c r="O39" s="363"/>
      <c r="P39" s="54" t="str">
        <f t="shared" si="7"/>
        <v/>
      </c>
      <c r="Q39" s="151"/>
      <c r="R39" s="150">
        <f t="shared" si="8"/>
        <v>0</v>
      </c>
      <c r="S39" s="150">
        <f t="shared" si="9"/>
        <v>0</v>
      </c>
      <c r="T39" s="150">
        <f t="shared" si="10"/>
        <v>0</v>
      </c>
    </row>
    <row r="40" spans="1:20" s="33" customFormat="1" x14ac:dyDescent="0.35">
      <c r="A40" s="147"/>
      <c r="B40" s="333"/>
      <c r="C40" s="334"/>
      <c r="D40" s="335"/>
      <c r="E40" s="334"/>
      <c r="F40" s="334"/>
      <c r="G40" s="334"/>
      <c r="H40" s="340"/>
      <c r="I40" s="341"/>
      <c r="J40" s="342"/>
      <c r="K40" s="362"/>
      <c r="L40" s="363"/>
      <c r="M40" s="148"/>
      <c r="N40" s="362" t="str">
        <f t="shared" si="6"/>
        <v/>
      </c>
      <c r="O40" s="363"/>
      <c r="P40" s="54" t="str">
        <f t="shared" si="7"/>
        <v/>
      </c>
      <c r="Q40" s="151"/>
      <c r="R40" s="150">
        <f t="shared" si="8"/>
        <v>0</v>
      </c>
      <c r="S40" s="150">
        <f t="shared" si="9"/>
        <v>0</v>
      </c>
      <c r="T40" s="150">
        <f t="shared" si="10"/>
        <v>0</v>
      </c>
    </row>
    <row r="41" spans="1:20" s="33" customFormat="1" x14ac:dyDescent="0.35">
      <c r="A41" s="147"/>
      <c r="B41" s="333"/>
      <c r="C41" s="334"/>
      <c r="D41" s="335"/>
      <c r="E41" s="334"/>
      <c r="F41" s="334"/>
      <c r="G41" s="334"/>
      <c r="H41" s="340"/>
      <c r="I41" s="341"/>
      <c r="J41" s="342"/>
      <c r="K41" s="367"/>
      <c r="L41" s="368"/>
      <c r="M41" s="148"/>
      <c r="N41" s="362" t="str">
        <f t="shared" si="6"/>
        <v/>
      </c>
      <c r="O41" s="363"/>
      <c r="P41" s="54" t="str">
        <f t="shared" si="7"/>
        <v/>
      </c>
      <c r="Q41" s="151"/>
      <c r="R41" s="150">
        <f t="shared" si="8"/>
        <v>0</v>
      </c>
      <c r="S41" s="150">
        <f t="shared" si="9"/>
        <v>0</v>
      </c>
      <c r="T41" s="150">
        <f t="shared" si="10"/>
        <v>0</v>
      </c>
    </row>
    <row r="42" spans="1:20" ht="15" customHeight="1" x14ac:dyDescent="0.35">
      <c r="C42" s="155" t="str">
        <f>IF(COUNTA($B$27:$B$41)=COUNT($N$27:$N$41),"","Error - One or more line items missing Scope of Work/Service Type")</f>
        <v/>
      </c>
      <c r="H42" s="122"/>
      <c r="I42" s="122"/>
      <c r="J42" s="122"/>
      <c r="K42" s="366" t="s">
        <v>126</v>
      </c>
      <c r="L42" s="366"/>
      <c r="M42" s="123">
        <f>SUM(M27:M41)</f>
        <v>0</v>
      </c>
    </row>
    <row r="43" spans="1:20" ht="15" customHeight="1" x14ac:dyDescent="0.35">
      <c r="C43" s="159" t="str">
        <f>IF($N$44&lt;&gt;$P$44,"Error - One or more formulas in the 'Total' column has been overwritten or deleted","")</f>
        <v/>
      </c>
    </row>
    <row r="44" spans="1:20" s="6" customFormat="1" ht="18" customHeight="1" x14ac:dyDescent="0.35">
      <c r="A44" s="331" t="str">
        <f>IF(OR($D$23&lt;&gt;"",$G$23&lt;&gt;"",$C42&lt;&gt;"",$C43&lt;&gt;""),"ERROR","")</f>
        <v/>
      </c>
      <c r="B44" s="331"/>
      <c r="C44" s="365"/>
      <c r="D44" s="365"/>
      <c r="E44" s="365"/>
      <c r="F44" s="365"/>
      <c r="G44" s="365"/>
      <c r="I44" s="324" t="s">
        <v>88</v>
      </c>
      <c r="J44" s="324"/>
      <c r="K44" s="324"/>
      <c r="L44" s="324"/>
      <c r="M44" s="324"/>
      <c r="N44" s="364">
        <f>SUM(N27:O41)</f>
        <v>0</v>
      </c>
      <c r="O44" s="364"/>
      <c r="P44" s="55">
        <f>SUM(P27:P41)</f>
        <v>0</v>
      </c>
      <c r="Q44" s="145"/>
      <c r="R44" s="145"/>
      <c r="S44" s="145"/>
      <c r="T44" s="145"/>
    </row>
    <row r="45" spans="1:20" s="6" customFormat="1" ht="18" customHeight="1" x14ac:dyDescent="0.35">
      <c r="A45" s="331"/>
      <c r="B45" s="331"/>
      <c r="C45" s="365"/>
      <c r="D45" s="365"/>
      <c r="E45" s="365"/>
      <c r="F45" s="365"/>
      <c r="G45" s="365"/>
      <c r="H45" s="50" t="s">
        <v>98</v>
      </c>
      <c r="I45" s="332" t="str">
        <f>"RETENTION THIS PERIOD   "&amp;'Exhibit 7 - Invoice'!$J$22&amp;"% "</f>
        <v xml:space="preserve">RETENTION THIS PERIOD   % </v>
      </c>
      <c r="J45" s="332"/>
      <c r="K45" s="332"/>
      <c r="L45" s="332"/>
      <c r="M45" s="332"/>
      <c r="N45" s="259">
        <f>N44*('Exhibit 7 - Invoice'!$J$22/100)</f>
        <v>0</v>
      </c>
      <c r="O45" s="259"/>
      <c r="Q45" s="139"/>
      <c r="R45" s="139"/>
      <c r="S45" s="139"/>
      <c r="T45" s="139"/>
    </row>
    <row r="46" spans="1:20" s="6" customFormat="1" ht="18" customHeight="1" thickBot="1" x14ac:dyDescent="0.4">
      <c r="G46" s="14"/>
      <c r="H46" s="49"/>
      <c r="I46" s="330" t="s">
        <v>87</v>
      </c>
      <c r="J46" s="330"/>
      <c r="K46" s="330"/>
      <c r="L46" s="330"/>
      <c r="M46" s="330"/>
      <c r="N46" s="260">
        <f>N44-N45</f>
        <v>0</v>
      </c>
      <c r="O46" s="260"/>
      <c r="Q46" s="139"/>
      <c r="R46" s="139"/>
      <c r="S46" s="139"/>
      <c r="T46" s="139"/>
    </row>
    <row r="47" spans="1:20" ht="15" thickTop="1" x14ac:dyDescent="0.35"/>
  </sheetData>
  <sheetProtection algorithmName="SHA-512" hashValue="qmlmXE69xshUqRYv6UVhj/oQq7bXNf6ksajOuIeqiLXAGRcFl+js3UK1/McOPPmCZKyUUpng+PZKGE3o35DHFA==" saltValue="TVfXHl15J1wrQ+71mvtNWg==" spinCount="100000" sheet="1" formatRows="0" insertRows="0" deleteRows="0" selectLockedCells="1"/>
  <mergeCells count="167">
    <mergeCell ref="N16:O16"/>
    <mergeCell ref="A17:C17"/>
    <mergeCell ref="D17:E17"/>
    <mergeCell ref="F17:G17"/>
    <mergeCell ref="H17:I17"/>
    <mergeCell ref="J17:K17"/>
    <mergeCell ref="L17:M17"/>
    <mergeCell ref="N17:O17"/>
    <mergeCell ref="A16:C16"/>
    <mergeCell ref="D16:E16"/>
    <mergeCell ref="F16:G16"/>
    <mergeCell ref="H16:I16"/>
    <mergeCell ref="J16:K16"/>
    <mergeCell ref="L16:M16"/>
    <mergeCell ref="L20:M20"/>
    <mergeCell ref="N20:O20"/>
    <mergeCell ref="D21:E21"/>
    <mergeCell ref="F21:G21"/>
    <mergeCell ref="H21:I21"/>
    <mergeCell ref="J21:K21"/>
    <mergeCell ref="L21:M21"/>
    <mergeCell ref="N21:O21"/>
    <mergeCell ref="F18:G18"/>
    <mergeCell ref="H18:I18"/>
    <mergeCell ref="J18:K18"/>
    <mergeCell ref="L18:M18"/>
    <mergeCell ref="N18:O18"/>
    <mergeCell ref="D19:E19"/>
    <mergeCell ref="F19:G19"/>
    <mergeCell ref="H19:I19"/>
    <mergeCell ref="J19:K19"/>
    <mergeCell ref="L19:M19"/>
    <mergeCell ref="N19:O19"/>
    <mergeCell ref="N38:O38"/>
    <mergeCell ref="H39:J39"/>
    <mergeCell ref="K39:L39"/>
    <mergeCell ref="N39:O39"/>
    <mergeCell ref="B38:D38"/>
    <mergeCell ref="E38:G38"/>
    <mergeCell ref="B39:D39"/>
    <mergeCell ref="E39:G39"/>
    <mergeCell ref="K42:L42"/>
    <mergeCell ref="H40:J40"/>
    <mergeCell ref="K40:L40"/>
    <mergeCell ref="N40:O40"/>
    <mergeCell ref="H41:J41"/>
    <mergeCell ref="K41:L41"/>
    <mergeCell ref="B41:D41"/>
    <mergeCell ref="E41:G41"/>
    <mergeCell ref="B40:D40"/>
    <mergeCell ref="E40:G40"/>
    <mergeCell ref="E36:G36"/>
    <mergeCell ref="B37:D37"/>
    <mergeCell ref="H36:J36"/>
    <mergeCell ref="K36:L36"/>
    <mergeCell ref="N36:O36"/>
    <mergeCell ref="H37:J37"/>
    <mergeCell ref="K37:L37"/>
    <mergeCell ref="N37:O37"/>
    <mergeCell ref="E37:G37"/>
    <mergeCell ref="B31:D31"/>
    <mergeCell ref="E31:G31"/>
    <mergeCell ref="B32:D32"/>
    <mergeCell ref="E32:G32"/>
    <mergeCell ref="I46:M46"/>
    <mergeCell ref="I44:M44"/>
    <mergeCell ref="I45:M45"/>
    <mergeCell ref="N46:O46"/>
    <mergeCell ref="N45:O45"/>
    <mergeCell ref="A44:B45"/>
    <mergeCell ref="C44:G45"/>
    <mergeCell ref="N35:O35"/>
    <mergeCell ref="N33:O33"/>
    <mergeCell ref="N34:O34"/>
    <mergeCell ref="H34:J34"/>
    <mergeCell ref="K34:L34"/>
    <mergeCell ref="N41:O41"/>
    <mergeCell ref="B33:D33"/>
    <mergeCell ref="E33:G33"/>
    <mergeCell ref="B34:D34"/>
    <mergeCell ref="E34:G34"/>
    <mergeCell ref="B35:D35"/>
    <mergeCell ref="E35:G35"/>
    <mergeCell ref="B36:D36"/>
    <mergeCell ref="K27:L27"/>
    <mergeCell ref="N44:O44"/>
    <mergeCell ref="N27:O27"/>
    <mergeCell ref="H33:J33"/>
    <mergeCell ref="K33:L33"/>
    <mergeCell ref="H35:J35"/>
    <mergeCell ref="K35:L35"/>
    <mergeCell ref="H29:J29"/>
    <mergeCell ref="K29:L29"/>
    <mergeCell ref="N29:O29"/>
    <mergeCell ref="H30:J30"/>
    <mergeCell ref="K30:L30"/>
    <mergeCell ref="N30:O30"/>
    <mergeCell ref="N28:O28"/>
    <mergeCell ref="H28:J28"/>
    <mergeCell ref="K28:L28"/>
    <mergeCell ref="H31:J31"/>
    <mergeCell ref="K31:L31"/>
    <mergeCell ref="N31:O31"/>
    <mergeCell ref="H32:J32"/>
    <mergeCell ref="K32:L32"/>
    <mergeCell ref="N32:O32"/>
    <mergeCell ref="H38:J38"/>
    <mergeCell ref="K38:L38"/>
    <mergeCell ref="F15:G15"/>
    <mergeCell ref="H15:I15"/>
    <mergeCell ref="J15:K15"/>
    <mergeCell ref="L15:M15"/>
    <mergeCell ref="N15:O15"/>
    <mergeCell ref="C11:H13"/>
    <mergeCell ref="A15:C15"/>
    <mergeCell ref="K25:L25"/>
    <mergeCell ref="N26:O26"/>
    <mergeCell ref="D22:E22"/>
    <mergeCell ref="F22:G22"/>
    <mergeCell ref="H22:I22"/>
    <mergeCell ref="J22:K22"/>
    <mergeCell ref="L22:M22"/>
    <mergeCell ref="N22:O22"/>
    <mergeCell ref="H26:J26"/>
    <mergeCell ref="K26:L26"/>
    <mergeCell ref="D25:G25"/>
    <mergeCell ref="D23:E23"/>
    <mergeCell ref="B26:D26"/>
    <mergeCell ref="E26:G26"/>
    <mergeCell ref="A23:C24"/>
    <mergeCell ref="D18:E18"/>
    <mergeCell ref="D20:E20"/>
    <mergeCell ref="M9:O9"/>
    <mergeCell ref="C10:H10"/>
    <mergeCell ref="J10:L10"/>
    <mergeCell ref="M10:O10"/>
    <mergeCell ref="A1:O1"/>
    <mergeCell ref="C3:H3"/>
    <mergeCell ref="N3:O3"/>
    <mergeCell ref="C4:H4"/>
    <mergeCell ref="C5:H5"/>
    <mergeCell ref="M5:O5"/>
    <mergeCell ref="J7:L7"/>
    <mergeCell ref="B27:D27"/>
    <mergeCell ref="E27:G27"/>
    <mergeCell ref="B28:D28"/>
    <mergeCell ref="E28:G28"/>
    <mergeCell ref="B29:D29"/>
    <mergeCell ref="E29:G29"/>
    <mergeCell ref="B30:D30"/>
    <mergeCell ref="E30:G30"/>
    <mergeCell ref="C6:H6"/>
    <mergeCell ref="C9:H9"/>
    <mergeCell ref="A25:C25"/>
    <mergeCell ref="H25:I25"/>
    <mergeCell ref="H27:J27"/>
    <mergeCell ref="F20:G20"/>
    <mergeCell ref="H20:I20"/>
    <mergeCell ref="J20:K20"/>
    <mergeCell ref="A18:C18"/>
    <mergeCell ref="A19:C19"/>
    <mergeCell ref="A20:C20"/>
    <mergeCell ref="A21:C21"/>
    <mergeCell ref="K9:L9"/>
    <mergeCell ref="J12:O12"/>
    <mergeCell ref="J13:O13"/>
    <mergeCell ref="D15:E15"/>
  </mergeCells>
  <conditionalFormatting sqref="N27:O41">
    <cfRule type="expression" dxfId="27" priority="6">
      <formula>AND(K27*M27&gt;0,N27=0)</formula>
    </cfRule>
  </conditionalFormatting>
  <conditionalFormatting sqref="B27:B41">
    <cfRule type="expression" dxfId="26" priority="5">
      <formula>AND(B27=0,N27&lt;&gt;"")</formula>
    </cfRule>
  </conditionalFormatting>
  <conditionalFormatting sqref="A16:G21 A27:M41">
    <cfRule type="containsBlanks" dxfId="25" priority="453">
      <formula>LEN(TRIM(A16))=0</formula>
    </cfRule>
  </conditionalFormatting>
  <conditionalFormatting sqref="H16:O21">
    <cfRule type="expression" dxfId="24" priority="4">
      <formula>AND($A16&lt;&gt;0,H16="")</formula>
    </cfRule>
  </conditionalFormatting>
  <conditionalFormatting sqref="D16:D21">
    <cfRule type="expression" dxfId="23" priority="3">
      <formula>(AND($A16&lt;&gt;"",$D16=""))</formula>
    </cfRule>
  </conditionalFormatting>
  <conditionalFormatting sqref="A16:A21">
    <cfRule type="expression" dxfId="22" priority="2">
      <formula>AND($A16="",$D16&lt;&gt;"")</formula>
    </cfRule>
  </conditionalFormatting>
  <conditionalFormatting sqref="L16:O22">
    <cfRule type="cellIs" dxfId="21" priority="1" operator="lessThan">
      <formula>0</formula>
    </cfRule>
  </conditionalFormatting>
  <dataValidations disablePrompts="1" count="3">
    <dataValidation type="custom" allowBlank="1" showInputMessage="1" showErrorMessage="1" errorTitle="Restricted Cell" error="Cell is restricted and cannot be modified." sqref="H16:O21">
      <formula1>""</formula1>
    </dataValidation>
    <dataValidation type="custom" allowBlank="1" showInputMessage="1" showErrorMessage="1" errorTitle="Error" error="Cell contains a formula and cannot be modified." sqref="N27:O41">
      <formula1>""</formula1>
    </dataValidation>
    <dataValidation type="list" allowBlank="1" showInputMessage="1" showErrorMessage="1" errorTitle="Restricted Cell" error="Cell is restricted and cannot be modified." sqref="B27:B41">
      <formula1>$A$16:$A$21</formula1>
    </dataValidation>
  </dataValidations>
  <printOptions horizontalCentered="1"/>
  <pageMargins left="0.5" right="0.5" top="0.75" bottom="0.5" header="0.3" footer="0.3"/>
  <pageSetup scale="85" fitToHeight="0" orientation="portrait" r:id="rId1"/>
  <headerFooter>
    <oddFooter>&amp;L&amp;10CP-0197 Professional Services Invoice&amp;C&amp;10Page &amp;P of &amp;N&amp;R&amp;10&amp;K000000Revised 11/12/2021</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5" id="{51E98453-800D-4837-986D-5DE706B34236}">
            <xm:f>'Exhibit 7 - Invoice'!$J$17="Progressive / Fixed Fee"</xm:f>
            <x14:dxf>
              <font>
                <color theme="1"/>
              </font>
              <fill>
                <patternFill>
                  <bgColor theme="1"/>
                </patternFill>
              </fill>
            </x14:dxf>
          </x14:cfRule>
          <xm:sqref>A27:O46 A16:O24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Q44"/>
  <sheetViews>
    <sheetView showGridLines="0" view="pageBreakPreview" zoomScaleNormal="100" zoomScaleSheetLayoutView="100" workbookViewId="0">
      <selection activeCell="C17" sqref="C17:D17"/>
    </sheetView>
  </sheetViews>
  <sheetFormatPr defaultRowHeight="14.5" x14ac:dyDescent="0.35"/>
  <cols>
    <col min="1" max="3" width="7.7265625" customWidth="1"/>
    <col min="4" max="4" width="7.26953125" customWidth="1"/>
    <col min="5" max="5" width="7.7265625" customWidth="1"/>
    <col min="6" max="7" width="7.26953125" customWidth="1"/>
    <col min="8" max="8" width="7.7265625" customWidth="1"/>
    <col min="9" max="9" width="7.26953125" customWidth="1"/>
    <col min="10" max="10" width="7.7265625" customWidth="1"/>
    <col min="11" max="12" width="7.26953125" customWidth="1"/>
    <col min="14" max="14" width="4.7265625" customWidth="1"/>
  </cols>
  <sheetData>
    <row r="1" spans="1:17" ht="23.5" x14ac:dyDescent="0.35">
      <c r="A1" s="169" t="s">
        <v>59</v>
      </c>
      <c r="B1" s="169"/>
      <c r="C1" s="169"/>
      <c r="D1" s="169"/>
      <c r="E1" s="169"/>
      <c r="F1" s="169"/>
      <c r="G1" s="169"/>
      <c r="H1" s="169"/>
      <c r="I1" s="169"/>
      <c r="J1" s="169"/>
      <c r="K1" s="169"/>
      <c r="L1" s="169"/>
      <c r="M1" s="169"/>
      <c r="N1" s="169"/>
      <c r="O1" s="169"/>
    </row>
    <row r="3" spans="1:17" ht="15" customHeight="1" x14ac:dyDescent="0.35">
      <c r="A3" s="3" t="s">
        <v>3</v>
      </c>
      <c r="B3" s="4"/>
      <c r="C3" s="309" t="str">
        <f>IF('Exhibit 7 - Invoice'!C3&lt;&gt;"",'Exhibit 7 - Invoice'!C3,"")</f>
        <v/>
      </c>
      <c r="D3" s="309"/>
      <c r="E3" s="309"/>
      <c r="F3" s="309"/>
      <c r="G3" s="309"/>
      <c r="H3" s="309"/>
      <c r="I3" s="3"/>
      <c r="J3" s="3"/>
      <c r="K3" s="3"/>
      <c r="L3" s="3"/>
      <c r="M3" s="46" t="s">
        <v>16</v>
      </c>
      <c r="N3" s="306" t="str">
        <f>IF('Exhibit 7 - Invoice'!N3&lt;&gt;"",'Exhibit 7 - Invoice'!N3,"")</f>
        <v/>
      </c>
      <c r="O3" s="306"/>
      <c r="P3" s="7"/>
      <c r="Q3" s="7"/>
    </row>
    <row r="4" spans="1:17" ht="15" customHeight="1" x14ac:dyDescent="0.35">
      <c r="A4" s="1" t="s">
        <v>2</v>
      </c>
      <c r="C4" s="310" t="str">
        <f>IF('Exhibit 7 - Invoice'!C4&lt;&gt;"",'Exhibit 7 - Invoice'!C4,"")</f>
        <v/>
      </c>
      <c r="D4" s="310"/>
      <c r="E4" s="310"/>
      <c r="F4" s="310"/>
      <c r="G4" s="310"/>
      <c r="H4" s="310"/>
      <c r="P4" s="7"/>
      <c r="Q4" s="7"/>
    </row>
    <row r="5" spans="1:17" x14ac:dyDescent="0.35">
      <c r="A5" s="1" t="s">
        <v>0</v>
      </c>
      <c r="C5" s="310" t="str">
        <f>IF('Exhibit 7 - Invoice'!C5&lt;&gt;"",'Exhibit 7 - Invoice'!C5,"")</f>
        <v/>
      </c>
      <c r="D5" s="310"/>
      <c r="E5" s="310"/>
      <c r="F5" s="310"/>
      <c r="G5" s="310"/>
      <c r="H5" s="310"/>
      <c r="I5" s="3"/>
      <c r="J5" s="3"/>
      <c r="K5" s="3"/>
      <c r="L5" s="8" t="s">
        <v>99</v>
      </c>
      <c r="M5" s="307" t="str">
        <f>IF('Exhibit 7 - Invoice'!M5&lt;&gt;"",'Exhibit 7 - Invoice'!M5,"")</f>
        <v/>
      </c>
      <c r="N5" s="307"/>
      <c r="O5" s="307"/>
    </row>
    <row r="6" spans="1:17" x14ac:dyDescent="0.35">
      <c r="A6" s="1" t="s">
        <v>1</v>
      </c>
      <c r="C6" s="310" t="str">
        <f>IF('Exhibit 7 - Invoice'!C6&lt;&gt;"",'Exhibit 7 - Invoice'!C6,"")</f>
        <v/>
      </c>
      <c r="D6" s="310"/>
      <c r="E6" s="310"/>
      <c r="F6" s="310"/>
      <c r="G6" s="310"/>
      <c r="H6" s="310"/>
      <c r="I6" s="3"/>
      <c r="J6" s="3"/>
      <c r="K6" s="3"/>
      <c r="L6" s="46" t="s">
        <v>100</v>
      </c>
      <c r="M6" s="10" t="str">
        <f>IF('Exhibit 7 - Invoice'!M6&lt;&gt;"",'Exhibit 7 - Invoice'!M6,"")</f>
        <v/>
      </c>
      <c r="N6" s="9" t="s">
        <v>25</v>
      </c>
      <c r="O6" s="10" t="str">
        <f>IF('Exhibit 7 - Invoice'!O6&lt;&gt;"",'Exhibit 7 - Invoice'!O6,"")</f>
        <v/>
      </c>
    </row>
    <row r="7" spans="1:17" x14ac:dyDescent="0.35">
      <c r="C7" s="4"/>
      <c r="D7" s="4"/>
      <c r="E7" s="4"/>
      <c r="F7" s="4"/>
      <c r="G7" s="4"/>
      <c r="H7" s="4"/>
      <c r="I7" s="51"/>
      <c r="J7" s="168" t="s">
        <v>101</v>
      </c>
      <c r="K7" s="168"/>
      <c r="L7" s="168"/>
    </row>
    <row r="8" spans="1:17" x14ac:dyDescent="0.35">
      <c r="C8" s="4"/>
      <c r="D8" s="4"/>
      <c r="E8" s="4"/>
      <c r="F8" s="4"/>
      <c r="G8" s="4"/>
      <c r="H8" s="4"/>
      <c r="I8" s="4"/>
    </row>
    <row r="9" spans="1:17" x14ac:dyDescent="0.35">
      <c r="A9" s="1" t="s">
        <v>12</v>
      </c>
      <c r="C9" s="319" t="str">
        <f>IF('Exhibit 7 - Invoice'!H11&lt;&gt;"",'Exhibit 7 - Invoice'!H11,"")</f>
        <v/>
      </c>
      <c r="D9" s="319"/>
      <c r="E9" s="319"/>
      <c r="F9" s="319"/>
      <c r="G9" s="319"/>
      <c r="H9" s="319"/>
      <c r="I9" s="3"/>
      <c r="J9" s="3"/>
      <c r="K9" s="166" t="s">
        <v>22</v>
      </c>
      <c r="L9" s="166"/>
      <c r="M9" s="313" t="str">
        <f>IF('Exhibit 7 - Invoice'!H15&lt;&gt;"",'Exhibit 7 - Invoice'!H15,"")</f>
        <v/>
      </c>
      <c r="N9" s="313"/>
      <c r="O9" s="313"/>
    </row>
    <row r="10" spans="1:17" x14ac:dyDescent="0.35">
      <c r="A10" s="1" t="s">
        <v>13</v>
      </c>
      <c r="C10" s="319" t="str">
        <f>IF('Exhibit 7 - Invoice'!H12&lt;&gt;"",'Exhibit 7 - Invoice'!H12,"")</f>
        <v/>
      </c>
      <c r="D10" s="319"/>
      <c r="E10" s="319"/>
      <c r="F10" s="319"/>
      <c r="G10" s="319"/>
      <c r="H10" s="319"/>
      <c r="J10" s="318" t="s">
        <v>23</v>
      </c>
      <c r="K10" s="318"/>
      <c r="L10" s="318"/>
      <c r="M10" s="314" t="str">
        <f>IF('Exhibit 7 - Invoice'!M15&lt;&gt;"",'Exhibit 7 - Invoice'!M15,"")</f>
        <v/>
      </c>
      <c r="N10" s="314"/>
      <c r="O10" s="314"/>
    </row>
    <row r="11" spans="1:17" x14ac:dyDescent="0.35">
      <c r="A11" s="1" t="s">
        <v>14</v>
      </c>
      <c r="C11" s="303" t="str">
        <f>IF('Exhibit 7 - Invoice'!H13&lt;&gt;"",'Exhibit 7 - Invoice'!H13,"")</f>
        <v/>
      </c>
      <c r="D11" s="303"/>
      <c r="E11" s="303"/>
      <c r="F11" s="303"/>
      <c r="G11" s="303"/>
      <c r="H11" s="303"/>
      <c r="I11" s="3"/>
    </row>
    <row r="12" spans="1:17" x14ac:dyDescent="0.35">
      <c r="C12" s="303"/>
      <c r="D12" s="303"/>
      <c r="E12" s="303"/>
      <c r="F12" s="303"/>
      <c r="G12" s="303"/>
      <c r="H12" s="303"/>
      <c r="I12" s="3"/>
      <c r="J12" s="308" t="str">
        <f>IF(AND('Exhibit 7 - Invoice'!$J$21=0,'Exhibit 7 - Invoice'!$M$40&gt;0),"DETAIL SHEET NOT APPLICABLE TO CONTRACT","")</f>
        <v/>
      </c>
      <c r="K12" s="308"/>
      <c r="L12" s="308"/>
      <c r="M12" s="308"/>
      <c r="N12" s="308"/>
      <c r="O12" s="308"/>
    </row>
    <row r="13" spans="1:17" x14ac:dyDescent="0.35">
      <c r="C13" s="303"/>
      <c r="D13" s="303"/>
      <c r="E13" s="303"/>
      <c r="F13" s="303"/>
      <c r="G13" s="303"/>
      <c r="H13" s="303"/>
      <c r="I13" s="12"/>
      <c r="J13" s="308" t="str">
        <f>IF(AND('Exhibit 7 - Invoice'!$J$21=0,'Exhibit 7 - Invoice'!$M$40&gt;0),"DO NOT INCLUDE WITH INVOICE","")</f>
        <v/>
      </c>
      <c r="K13" s="308"/>
      <c r="L13" s="308"/>
      <c r="M13" s="308"/>
      <c r="N13" s="308"/>
      <c r="O13" s="308"/>
    </row>
    <row r="15" spans="1:17" x14ac:dyDescent="0.35">
      <c r="A15" s="40" t="s">
        <v>56</v>
      </c>
      <c r="B15" s="41"/>
      <c r="C15" s="41"/>
      <c r="D15" s="41"/>
      <c r="E15" s="41"/>
      <c r="F15" s="41"/>
      <c r="G15" s="41"/>
      <c r="H15" s="41"/>
      <c r="I15" s="41"/>
      <c r="J15" s="41"/>
      <c r="K15" s="41"/>
      <c r="L15" s="42"/>
      <c r="M15" s="15"/>
      <c r="N15" s="15"/>
      <c r="O15" s="15"/>
    </row>
    <row r="16" spans="1:17" ht="30" customHeight="1" x14ac:dyDescent="0.35">
      <c r="A16" s="378" t="s">
        <v>28</v>
      </c>
      <c r="B16" s="378"/>
      <c r="C16" s="378" t="s">
        <v>30</v>
      </c>
      <c r="D16" s="378"/>
      <c r="E16" s="383" t="s">
        <v>52</v>
      </c>
      <c r="F16" s="384"/>
      <c r="G16" s="383" t="s">
        <v>32</v>
      </c>
      <c r="H16" s="385"/>
      <c r="I16" s="383" t="s">
        <v>50</v>
      </c>
      <c r="J16" s="385"/>
      <c r="K16" s="378" t="s">
        <v>51</v>
      </c>
      <c r="L16" s="378"/>
      <c r="M16" s="16"/>
      <c r="N16" s="16"/>
      <c r="O16" s="16"/>
    </row>
    <row r="17" spans="1:15" x14ac:dyDescent="0.35">
      <c r="A17" s="379">
        <f>'Exhibit 7 - Invoice'!J21</f>
        <v>0</v>
      </c>
      <c r="B17" s="380"/>
      <c r="C17" s="381"/>
      <c r="D17" s="381"/>
      <c r="E17" s="371">
        <f>N43</f>
        <v>0</v>
      </c>
      <c r="F17" s="372"/>
      <c r="G17" s="382">
        <f>C17+E17</f>
        <v>0</v>
      </c>
      <c r="H17" s="372"/>
      <c r="I17" s="382">
        <f>A17-G17</f>
        <v>0</v>
      </c>
      <c r="J17" s="372"/>
      <c r="K17" s="370">
        <f>IF(A17=0,0,I17/A17)</f>
        <v>0</v>
      </c>
      <c r="L17" s="370"/>
      <c r="M17" s="17"/>
      <c r="N17" s="18"/>
      <c r="O17" s="18"/>
    </row>
    <row r="20" spans="1:15" x14ac:dyDescent="0.35">
      <c r="A20" s="374" t="s">
        <v>58</v>
      </c>
      <c r="B20" s="375"/>
      <c r="C20" s="375"/>
      <c r="D20" s="373" t="s">
        <v>102</v>
      </c>
      <c r="E20" s="373"/>
      <c r="F20" s="373"/>
      <c r="G20" s="373"/>
      <c r="H20" s="376" t="str">
        <f>M6</f>
        <v/>
      </c>
      <c r="I20" s="377"/>
      <c r="J20" s="43" t="s">
        <v>49</v>
      </c>
      <c r="K20" s="376" t="str">
        <f>O6</f>
        <v/>
      </c>
      <c r="L20" s="377"/>
      <c r="M20" s="44"/>
      <c r="N20" s="43"/>
      <c r="O20" s="45"/>
    </row>
    <row r="21" spans="1:15" ht="15" customHeight="1" x14ac:dyDescent="0.35">
      <c r="A21" s="392" t="s">
        <v>57</v>
      </c>
      <c r="B21" s="393"/>
      <c r="C21" s="393"/>
      <c r="D21" s="393"/>
      <c r="E21" s="393"/>
      <c r="F21" s="393"/>
      <c r="G21" s="393"/>
      <c r="H21" s="393"/>
      <c r="I21" s="393"/>
      <c r="J21" s="393"/>
      <c r="K21" s="393"/>
      <c r="L21" s="393"/>
      <c r="M21" s="394"/>
      <c r="N21" s="383" t="s">
        <v>46</v>
      </c>
      <c r="O21" s="385"/>
    </row>
    <row r="22" spans="1:15" s="33" customFormat="1" ht="15" customHeight="1" x14ac:dyDescent="0.35">
      <c r="A22" s="388"/>
      <c r="B22" s="389"/>
      <c r="C22" s="389"/>
      <c r="D22" s="389"/>
      <c r="E22" s="389"/>
      <c r="F22" s="389"/>
      <c r="G22" s="389"/>
      <c r="H22" s="389"/>
      <c r="I22" s="389"/>
      <c r="J22" s="389"/>
      <c r="K22" s="389"/>
      <c r="L22" s="389"/>
      <c r="M22" s="390"/>
      <c r="N22" s="386"/>
      <c r="O22" s="387"/>
    </row>
    <row r="23" spans="1:15" s="33" customFormat="1" ht="15" customHeight="1" x14ac:dyDescent="0.35">
      <c r="A23" s="388"/>
      <c r="B23" s="389"/>
      <c r="C23" s="389"/>
      <c r="D23" s="389"/>
      <c r="E23" s="389"/>
      <c r="F23" s="389"/>
      <c r="G23" s="389"/>
      <c r="H23" s="389"/>
      <c r="I23" s="389"/>
      <c r="J23" s="389"/>
      <c r="K23" s="389"/>
      <c r="L23" s="389"/>
      <c r="M23" s="390"/>
      <c r="N23" s="386"/>
      <c r="O23" s="387"/>
    </row>
    <row r="24" spans="1:15" s="33" customFormat="1" ht="15" customHeight="1" x14ac:dyDescent="0.35">
      <c r="A24" s="388"/>
      <c r="B24" s="389"/>
      <c r="C24" s="389"/>
      <c r="D24" s="389"/>
      <c r="E24" s="389"/>
      <c r="F24" s="389"/>
      <c r="G24" s="389"/>
      <c r="H24" s="389"/>
      <c r="I24" s="389"/>
      <c r="J24" s="389"/>
      <c r="K24" s="389"/>
      <c r="L24" s="389"/>
      <c r="M24" s="390"/>
      <c r="N24" s="386"/>
      <c r="O24" s="387"/>
    </row>
    <row r="25" spans="1:15" s="33" customFormat="1" ht="15" customHeight="1" x14ac:dyDescent="0.35">
      <c r="A25" s="388"/>
      <c r="B25" s="389"/>
      <c r="C25" s="389"/>
      <c r="D25" s="389"/>
      <c r="E25" s="389"/>
      <c r="F25" s="389"/>
      <c r="G25" s="389"/>
      <c r="H25" s="389"/>
      <c r="I25" s="389"/>
      <c r="J25" s="389"/>
      <c r="K25" s="389"/>
      <c r="L25" s="389"/>
      <c r="M25" s="390"/>
      <c r="N25" s="386"/>
      <c r="O25" s="387"/>
    </row>
    <row r="26" spans="1:15" s="33" customFormat="1" ht="15" customHeight="1" x14ac:dyDescent="0.35">
      <c r="A26" s="388"/>
      <c r="B26" s="389"/>
      <c r="C26" s="389"/>
      <c r="D26" s="389"/>
      <c r="E26" s="389"/>
      <c r="F26" s="389"/>
      <c r="G26" s="389"/>
      <c r="H26" s="389"/>
      <c r="I26" s="389"/>
      <c r="J26" s="389"/>
      <c r="K26" s="389"/>
      <c r="L26" s="389"/>
      <c r="M26" s="390"/>
      <c r="N26" s="386"/>
      <c r="O26" s="387"/>
    </row>
    <row r="27" spans="1:15" s="33" customFormat="1" ht="15" customHeight="1" x14ac:dyDescent="0.35">
      <c r="A27" s="388"/>
      <c r="B27" s="389"/>
      <c r="C27" s="389"/>
      <c r="D27" s="389"/>
      <c r="E27" s="389"/>
      <c r="F27" s="389"/>
      <c r="G27" s="389"/>
      <c r="H27" s="389"/>
      <c r="I27" s="389"/>
      <c r="J27" s="389"/>
      <c r="K27" s="389"/>
      <c r="L27" s="389"/>
      <c r="M27" s="390"/>
      <c r="N27" s="386"/>
      <c r="O27" s="387"/>
    </row>
    <row r="28" spans="1:15" s="33" customFormat="1" ht="15" customHeight="1" x14ac:dyDescent="0.35">
      <c r="A28" s="388"/>
      <c r="B28" s="389"/>
      <c r="C28" s="389"/>
      <c r="D28" s="389"/>
      <c r="E28" s="389"/>
      <c r="F28" s="389"/>
      <c r="G28" s="389"/>
      <c r="H28" s="389"/>
      <c r="I28" s="389"/>
      <c r="J28" s="389"/>
      <c r="K28" s="389"/>
      <c r="L28" s="389"/>
      <c r="M28" s="390"/>
      <c r="N28" s="386"/>
      <c r="O28" s="387"/>
    </row>
    <row r="29" spans="1:15" s="33" customFormat="1" ht="15" customHeight="1" x14ac:dyDescent="0.35">
      <c r="A29" s="388"/>
      <c r="B29" s="389"/>
      <c r="C29" s="389"/>
      <c r="D29" s="389"/>
      <c r="E29" s="389"/>
      <c r="F29" s="389"/>
      <c r="G29" s="389"/>
      <c r="H29" s="389"/>
      <c r="I29" s="389"/>
      <c r="J29" s="389"/>
      <c r="K29" s="389"/>
      <c r="L29" s="389"/>
      <c r="M29" s="390"/>
      <c r="N29" s="386"/>
      <c r="O29" s="387"/>
    </row>
    <row r="30" spans="1:15" s="33" customFormat="1" ht="15" customHeight="1" x14ac:dyDescent="0.35">
      <c r="A30" s="388"/>
      <c r="B30" s="389"/>
      <c r="C30" s="389"/>
      <c r="D30" s="389"/>
      <c r="E30" s="389"/>
      <c r="F30" s="389"/>
      <c r="G30" s="389"/>
      <c r="H30" s="389"/>
      <c r="I30" s="389"/>
      <c r="J30" s="389"/>
      <c r="K30" s="389"/>
      <c r="L30" s="389"/>
      <c r="M30" s="390"/>
      <c r="N30" s="386"/>
      <c r="O30" s="387"/>
    </row>
    <row r="31" spans="1:15" s="33" customFormat="1" ht="15" customHeight="1" x14ac:dyDescent="0.35">
      <c r="A31" s="388"/>
      <c r="B31" s="389"/>
      <c r="C31" s="389"/>
      <c r="D31" s="389"/>
      <c r="E31" s="389"/>
      <c r="F31" s="389"/>
      <c r="G31" s="389"/>
      <c r="H31" s="389"/>
      <c r="I31" s="389"/>
      <c r="J31" s="389"/>
      <c r="K31" s="389"/>
      <c r="L31" s="389"/>
      <c r="M31" s="390"/>
      <c r="N31" s="386"/>
      <c r="O31" s="387"/>
    </row>
    <row r="32" spans="1:15" s="33" customFormat="1" ht="15" customHeight="1" x14ac:dyDescent="0.35">
      <c r="A32" s="388"/>
      <c r="B32" s="389"/>
      <c r="C32" s="389"/>
      <c r="D32" s="389"/>
      <c r="E32" s="389"/>
      <c r="F32" s="389"/>
      <c r="G32" s="389"/>
      <c r="H32" s="389"/>
      <c r="I32" s="389"/>
      <c r="J32" s="389"/>
      <c r="K32" s="389"/>
      <c r="L32" s="389"/>
      <c r="M32" s="390"/>
      <c r="N32" s="386"/>
      <c r="O32" s="387"/>
    </row>
    <row r="33" spans="1:15" s="33" customFormat="1" ht="15" customHeight="1" x14ac:dyDescent="0.35">
      <c r="A33" s="388"/>
      <c r="B33" s="389"/>
      <c r="C33" s="389"/>
      <c r="D33" s="389"/>
      <c r="E33" s="389"/>
      <c r="F33" s="389"/>
      <c r="G33" s="389"/>
      <c r="H33" s="389"/>
      <c r="I33" s="389"/>
      <c r="J33" s="389"/>
      <c r="K33" s="389"/>
      <c r="L33" s="389"/>
      <c r="M33" s="390"/>
      <c r="N33" s="386"/>
      <c r="O33" s="387"/>
    </row>
    <row r="34" spans="1:15" s="33" customFormat="1" ht="15" customHeight="1" x14ac:dyDescent="0.35">
      <c r="A34" s="388"/>
      <c r="B34" s="389"/>
      <c r="C34" s="389"/>
      <c r="D34" s="389"/>
      <c r="E34" s="389"/>
      <c r="F34" s="389"/>
      <c r="G34" s="389"/>
      <c r="H34" s="389"/>
      <c r="I34" s="389"/>
      <c r="J34" s="389"/>
      <c r="K34" s="389"/>
      <c r="L34" s="389"/>
      <c r="M34" s="390"/>
      <c r="N34" s="386"/>
      <c r="O34" s="387"/>
    </row>
    <row r="35" spans="1:15" s="33" customFormat="1" ht="15" customHeight="1" x14ac:dyDescent="0.35">
      <c r="A35" s="388"/>
      <c r="B35" s="389"/>
      <c r="C35" s="389"/>
      <c r="D35" s="389"/>
      <c r="E35" s="389"/>
      <c r="F35" s="389"/>
      <c r="G35" s="389"/>
      <c r="H35" s="389"/>
      <c r="I35" s="389"/>
      <c r="J35" s="389"/>
      <c r="K35" s="389"/>
      <c r="L35" s="389"/>
      <c r="M35" s="390"/>
      <c r="N35" s="386"/>
      <c r="O35" s="387"/>
    </row>
    <row r="36" spans="1:15" s="33" customFormat="1" ht="15" customHeight="1" x14ac:dyDescent="0.35">
      <c r="A36" s="388"/>
      <c r="B36" s="389"/>
      <c r="C36" s="389"/>
      <c r="D36" s="389"/>
      <c r="E36" s="389"/>
      <c r="F36" s="389"/>
      <c r="G36" s="389"/>
      <c r="H36" s="389"/>
      <c r="I36" s="389"/>
      <c r="J36" s="389"/>
      <c r="K36" s="389"/>
      <c r="L36" s="389"/>
      <c r="M36" s="390"/>
      <c r="N36" s="386"/>
      <c r="O36" s="387"/>
    </row>
    <row r="37" spans="1:15" s="33" customFormat="1" ht="15" customHeight="1" x14ac:dyDescent="0.35">
      <c r="A37" s="388"/>
      <c r="B37" s="389"/>
      <c r="C37" s="389"/>
      <c r="D37" s="389"/>
      <c r="E37" s="389"/>
      <c r="F37" s="389"/>
      <c r="G37" s="389"/>
      <c r="H37" s="389"/>
      <c r="I37" s="389"/>
      <c r="J37" s="389"/>
      <c r="K37" s="389"/>
      <c r="L37" s="389"/>
      <c r="M37" s="390"/>
      <c r="N37" s="386"/>
      <c r="O37" s="387"/>
    </row>
    <row r="38" spans="1:15" s="33" customFormat="1" ht="15" customHeight="1" x14ac:dyDescent="0.35">
      <c r="A38" s="388"/>
      <c r="B38" s="389"/>
      <c r="C38" s="389"/>
      <c r="D38" s="389"/>
      <c r="E38" s="389"/>
      <c r="F38" s="389"/>
      <c r="G38" s="389"/>
      <c r="H38" s="389"/>
      <c r="I38" s="389"/>
      <c r="J38" s="389"/>
      <c r="K38" s="389"/>
      <c r="L38" s="389"/>
      <c r="M38" s="390"/>
      <c r="N38" s="386"/>
      <c r="O38" s="387"/>
    </row>
    <row r="39" spans="1:15" s="33" customFormat="1" ht="15" customHeight="1" x14ac:dyDescent="0.35">
      <c r="A39" s="388"/>
      <c r="B39" s="389"/>
      <c r="C39" s="389"/>
      <c r="D39" s="389"/>
      <c r="E39" s="389"/>
      <c r="F39" s="389"/>
      <c r="G39" s="389"/>
      <c r="H39" s="389"/>
      <c r="I39" s="389"/>
      <c r="J39" s="389"/>
      <c r="K39" s="389"/>
      <c r="L39" s="389"/>
      <c r="M39" s="390"/>
      <c r="N39" s="386"/>
      <c r="O39" s="387"/>
    </row>
    <row r="40" spans="1:15" s="33" customFormat="1" ht="15" customHeight="1" x14ac:dyDescent="0.35">
      <c r="A40" s="388"/>
      <c r="B40" s="389"/>
      <c r="C40" s="389"/>
      <c r="D40" s="389"/>
      <c r="E40" s="389"/>
      <c r="F40" s="389"/>
      <c r="G40" s="389"/>
      <c r="H40" s="389"/>
      <c r="I40" s="389"/>
      <c r="J40" s="389"/>
      <c r="K40" s="389"/>
      <c r="L40" s="389"/>
      <c r="M40" s="390"/>
      <c r="N40" s="386"/>
      <c r="O40" s="387"/>
    </row>
    <row r="41" spans="1:15" s="33" customFormat="1" ht="15" customHeight="1" x14ac:dyDescent="0.35">
      <c r="A41" s="388"/>
      <c r="B41" s="389"/>
      <c r="C41" s="389"/>
      <c r="D41" s="389"/>
      <c r="E41" s="389"/>
      <c r="F41" s="389"/>
      <c r="G41" s="389"/>
      <c r="H41" s="389"/>
      <c r="I41" s="389"/>
      <c r="J41" s="389"/>
      <c r="K41" s="389"/>
      <c r="L41" s="389"/>
      <c r="M41" s="390"/>
      <c r="N41" s="386"/>
      <c r="O41" s="387"/>
    </row>
    <row r="43" spans="1:15" s="6" customFormat="1" ht="18" customHeight="1" thickBot="1" x14ac:dyDescent="0.4">
      <c r="G43" s="13"/>
      <c r="H43" s="330" t="s">
        <v>91</v>
      </c>
      <c r="I43" s="330"/>
      <c r="J43" s="330"/>
      <c r="K43" s="330"/>
      <c r="L43" s="330"/>
      <c r="M43" s="330"/>
      <c r="N43" s="391">
        <f>SUM(N22:O41)</f>
        <v>0</v>
      </c>
      <c r="O43" s="391"/>
    </row>
    <row r="44" spans="1:15" ht="15" thickTop="1" x14ac:dyDescent="0.35"/>
  </sheetData>
  <sheetProtection algorithmName="SHA-512" hashValue="MmQqf+b8kvDEcQvpAvfsLRt/MzSG8X0uKyH+UDrbJ/hsRsgNf6uRvR4wcQosOSj1K9Q1i5v6Qx2d5nTqfciKGQ==" saltValue="ZQ9uzb1vo2IDD1IzmYFZjw==" spinCount="100000" sheet="1" formatRows="0" insertRows="0" deleteRows="0" selectLockedCells="1"/>
  <mergeCells count="77">
    <mergeCell ref="H43:M43"/>
    <mergeCell ref="N43:O43"/>
    <mergeCell ref="A22:M22"/>
    <mergeCell ref="A21:M21"/>
    <mergeCell ref="A23:M23"/>
    <mergeCell ref="A24:M24"/>
    <mergeCell ref="A25:M25"/>
    <mergeCell ref="A26:M26"/>
    <mergeCell ref="A32:M32"/>
    <mergeCell ref="A33:M33"/>
    <mergeCell ref="A34:M34"/>
    <mergeCell ref="A41:M41"/>
    <mergeCell ref="A27:M27"/>
    <mergeCell ref="A28:M28"/>
    <mergeCell ref="A29:M29"/>
    <mergeCell ref="A30:M30"/>
    <mergeCell ref="A31:M31"/>
    <mergeCell ref="A40:M40"/>
    <mergeCell ref="A38:M38"/>
    <mergeCell ref="A37:M37"/>
    <mergeCell ref="N41:O41"/>
    <mergeCell ref="N38:O38"/>
    <mergeCell ref="A39:M39"/>
    <mergeCell ref="N39:O39"/>
    <mergeCell ref="A35:M35"/>
    <mergeCell ref="N35:O35"/>
    <mergeCell ref="A36:M36"/>
    <mergeCell ref="N36:O36"/>
    <mergeCell ref="N37:O37"/>
    <mergeCell ref="N21:O21"/>
    <mergeCell ref="N22:O22"/>
    <mergeCell ref="N27:O27"/>
    <mergeCell ref="N28:O28"/>
    <mergeCell ref="N40:O40"/>
    <mergeCell ref="N32:O32"/>
    <mergeCell ref="N29:O29"/>
    <mergeCell ref="N30:O30"/>
    <mergeCell ref="N23:O23"/>
    <mergeCell ref="N24:O24"/>
    <mergeCell ref="N33:O33"/>
    <mergeCell ref="N34:O34"/>
    <mergeCell ref="N31:O31"/>
    <mergeCell ref="N25:O25"/>
    <mergeCell ref="N26:O26"/>
    <mergeCell ref="K17:L17"/>
    <mergeCell ref="A16:B16"/>
    <mergeCell ref="C16:D16"/>
    <mergeCell ref="E16:F16"/>
    <mergeCell ref="G16:H16"/>
    <mergeCell ref="I16:J16"/>
    <mergeCell ref="A1:O1"/>
    <mergeCell ref="N3:O3"/>
    <mergeCell ref="M5:O5"/>
    <mergeCell ref="K9:L9"/>
    <mergeCell ref="M9:O9"/>
    <mergeCell ref="C3:H3"/>
    <mergeCell ref="C4:H4"/>
    <mergeCell ref="C5:H5"/>
    <mergeCell ref="C6:H6"/>
    <mergeCell ref="C9:H9"/>
    <mergeCell ref="J7:L7"/>
    <mergeCell ref="D20:G20"/>
    <mergeCell ref="J12:O12"/>
    <mergeCell ref="J13:O13"/>
    <mergeCell ref="J10:L10"/>
    <mergeCell ref="M10:O10"/>
    <mergeCell ref="C11:H13"/>
    <mergeCell ref="A20:C20"/>
    <mergeCell ref="H20:I20"/>
    <mergeCell ref="K20:L20"/>
    <mergeCell ref="C10:H10"/>
    <mergeCell ref="K16:L16"/>
    <mergeCell ref="A17:B17"/>
    <mergeCell ref="C17:D17"/>
    <mergeCell ref="E17:F17"/>
    <mergeCell ref="G17:H17"/>
    <mergeCell ref="I17:J17"/>
  </mergeCells>
  <conditionalFormatting sqref="C17 A22:O41">
    <cfRule type="notContainsBlanks" dxfId="19" priority="133">
      <formula>LEN(TRIM(A17))&gt;0</formula>
    </cfRule>
  </conditionalFormatting>
  <conditionalFormatting sqref="I17:L17">
    <cfRule type="cellIs" dxfId="18" priority="1" operator="lessThan">
      <formula>0</formula>
    </cfRule>
  </conditionalFormatting>
  <printOptions horizontalCentered="1"/>
  <pageMargins left="0.5" right="0.5" top="0.75" bottom="0.5" header="0.3" footer="0.3"/>
  <pageSetup scale="85" fitToHeight="0" orientation="portrait" r:id="rId1"/>
  <headerFooter>
    <oddFooter>&amp;L&amp;10CP-0197 Professional Services Invoice&amp;C&amp;10Page &amp;P of &amp;N&amp;R&amp;10&amp;K000000Revised 11/12/2021</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8" id="{F2557851-7707-429D-9AD9-D533C0F65CDF}">
            <xm:f>AND('Exhibit 7 - Invoice'!$J$21=0,'Exhibit 7 - Invoice'!$J$18&gt;0)</xm:f>
            <x14:dxf>
              <font>
                <color theme="1"/>
              </font>
              <fill>
                <patternFill>
                  <bgColor theme="1"/>
                </patternFill>
              </fill>
            </x14:dxf>
          </x14:cfRule>
          <xm:sqref>A17:L17 N43:O43 A43:H43 A22:O42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33"/>
    <pageSetUpPr fitToPage="1"/>
  </sheetPr>
  <dimension ref="A1:R52"/>
  <sheetViews>
    <sheetView showGridLines="0" view="pageBreakPreview" zoomScaleNormal="100" zoomScaleSheetLayoutView="100" workbookViewId="0">
      <selection activeCell="I14" sqref="I14"/>
    </sheetView>
  </sheetViews>
  <sheetFormatPr defaultColWidth="9.1796875" defaultRowHeight="14.5" x14ac:dyDescent="0.35"/>
  <cols>
    <col min="1" max="3" width="7.7265625" style="59" customWidth="1"/>
    <col min="4" max="4" width="7.26953125" style="59" customWidth="1"/>
    <col min="5" max="5" width="7.7265625" style="59" customWidth="1"/>
    <col min="6" max="7" width="7.26953125" style="59" customWidth="1"/>
    <col min="8" max="8" width="7.7265625" style="59" customWidth="1"/>
    <col min="9" max="9" width="7.26953125" style="59" customWidth="1"/>
    <col min="10" max="10" width="7.7265625" style="59" customWidth="1"/>
    <col min="11" max="12" width="7.26953125" style="59" customWidth="1"/>
    <col min="13" max="13" width="8.7265625" style="59" customWidth="1"/>
    <col min="14" max="14" width="4.7265625" style="59" customWidth="1"/>
    <col min="15" max="15" width="8.7265625" style="59" customWidth="1"/>
    <col min="16" max="16" width="21.54296875" style="110" hidden="1" customWidth="1"/>
    <col min="17" max="16384" width="9.1796875" style="59"/>
  </cols>
  <sheetData>
    <row r="1" spans="1:18" ht="23.5" x14ac:dyDescent="0.35">
      <c r="A1" s="398" t="s">
        <v>123</v>
      </c>
      <c r="B1" s="398"/>
      <c r="C1" s="398"/>
      <c r="D1" s="398"/>
      <c r="E1" s="398"/>
      <c r="F1" s="398"/>
      <c r="G1" s="398"/>
      <c r="H1" s="398"/>
      <c r="I1" s="398"/>
      <c r="J1" s="398"/>
      <c r="K1" s="398"/>
      <c r="L1" s="398"/>
      <c r="M1" s="398"/>
      <c r="N1" s="398"/>
      <c r="O1" s="398"/>
      <c r="P1" s="106"/>
    </row>
    <row r="3" spans="1:18" ht="15" customHeight="1" x14ac:dyDescent="0.35">
      <c r="A3" s="67" t="s">
        <v>3</v>
      </c>
      <c r="B3" s="68"/>
      <c r="C3" s="309" t="str">
        <f>IF('Exhibit 7 - Invoice'!C3&lt;&gt;"",'Exhibit 7 - Invoice'!C3,"")</f>
        <v/>
      </c>
      <c r="D3" s="309"/>
      <c r="E3" s="309"/>
      <c r="F3" s="309"/>
      <c r="G3" s="309"/>
      <c r="H3" s="309"/>
      <c r="I3" s="67"/>
      <c r="J3" s="67"/>
      <c r="K3" s="67"/>
      <c r="L3" s="67"/>
      <c r="M3" s="66" t="s">
        <v>16</v>
      </c>
      <c r="N3" s="306" t="str">
        <f>IF('Exhibit 7 - Invoice'!N3&lt;&gt;"",'Exhibit 7 - Invoice'!N3,"")</f>
        <v/>
      </c>
      <c r="O3" s="306"/>
      <c r="P3" s="107"/>
      <c r="Q3" s="70"/>
      <c r="R3" s="70"/>
    </row>
    <row r="4" spans="1:18" ht="15" customHeight="1" x14ac:dyDescent="0.35">
      <c r="A4" s="71" t="s">
        <v>2</v>
      </c>
      <c r="C4" s="310" t="str">
        <f>IF('Exhibit 7 - Invoice'!C4&lt;&gt;"",'Exhibit 7 - Invoice'!C4,"")</f>
        <v/>
      </c>
      <c r="D4" s="310"/>
      <c r="E4" s="310"/>
      <c r="F4" s="310"/>
      <c r="G4" s="310"/>
      <c r="H4" s="310"/>
      <c r="M4"/>
      <c r="N4"/>
      <c r="O4"/>
      <c r="P4" s="108"/>
      <c r="Q4" s="70"/>
      <c r="R4" s="70"/>
    </row>
    <row r="5" spans="1:18" x14ac:dyDescent="0.35">
      <c r="A5" s="71" t="s">
        <v>0</v>
      </c>
      <c r="C5" s="310" t="str">
        <f>IF('Exhibit 7 - Invoice'!C5&lt;&gt;"",'Exhibit 7 - Invoice'!C5,"")</f>
        <v/>
      </c>
      <c r="D5" s="310"/>
      <c r="E5" s="310"/>
      <c r="F5" s="310"/>
      <c r="G5" s="310"/>
      <c r="H5" s="310"/>
      <c r="I5" s="67"/>
      <c r="J5" s="67"/>
      <c r="K5" s="67"/>
      <c r="L5" s="69" t="s">
        <v>99</v>
      </c>
      <c r="M5" s="307" t="str">
        <f>IF('Exhibit 7 - Invoice'!M5&lt;&gt;"",'Exhibit 7 - Invoice'!M5,"")</f>
        <v/>
      </c>
      <c r="N5" s="307"/>
      <c r="O5" s="307"/>
      <c r="P5" s="109"/>
    </row>
    <row r="6" spans="1:18" x14ac:dyDescent="0.35">
      <c r="A6" s="71" t="s">
        <v>1</v>
      </c>
      <c r="C6" s="310" t="str">
        <f>IF('Exhibit 7 - Invoice'!C6&lt;&gt;"",'Exhibit 7 - Invoice'!C6,"")</f>
        <v/>
      </c>
      <c r="D6" s="310"/>
      <c r="E6" s="310"/>
      <c r="F6" s="310"/>
      <c r="G6" s="310"/>
      <c r="H6" s="310"/>
      <c r="I6" s="67"/>
      <c r="J6" s="67"/>
      <c r="K6" s="67"/>
      <c r="L6" s="69" t="s">
        <v>100</v>
      </c>
      <c r="M6" s="10" t="str">
        <f>IF('Exhibit 7 - Invoice'!M6&lt;&gt;"",'Exhibit 7 - Invoice'!M6,"")</f>
        <v/>
      </c>
      <c r="N6" s="48" t="s">
        <v>25</v>
      </c>
      <c r="O6" s="10" t="str">
        <f>IF('Exhibit 7 - Invoice'!O6&lt;&gt;"",'Exhibit 7 - Invoice'!O6,"")</f>
        <v/>
      </c>
      <c r="P6" s="107"/>
    </row>
    <row r="7" spans="1:18" x14ac:dyDescent="0.35">
      <c r="C7" s="68"/>
      <c r="D7" s="68"/>
      <c r="E7" s="68"/>
      <c r="F7" s="68"/>
      <c r="G7" s="68"/>
      <c r="H7" s="68"/>
      <c r="I7" s="72"/>
      <c r="J7" s="395" t="s">
        <v>101</v>
      </c>
      <c r="K7" s="395"/>
      <c r="L7" s="395"/>
    </row>
    <row r="8" spans="1:18" x14ac:dyDescent="0.35">
      <c r="C8" s="68"/>
      <c r="D8" s="68"/>
      <c r="E8" s="68"/>
      <c r="F8" s="68"/>
      <c r="G8" s="68"/>
      <c r="H8" s="68"/>
      <c r="I8" s="68"/>
    </row>
    <row r="9" spans="1:18" x14ac:dyDescent="0.35">
      <c r="A9" s="71" t="s">
        <v>12</v>
      </c>
      <c r="C9" s="319" t="str">
        <f>IF('Exhibit 7 - Invoice'!H11&lt;&gt;"",'Exhibit 7 - Invoice'!H11,"")</f>
        <v/>
      </c>
      <c r="D9" s="319"/>
      <c r="E9" s="319"/>
      <c r="F9" s="319"/>
      <c r="G9" s="319"/>
      <c r="H9" s="319"/>
      <c r="I9" s="67"/>
      <c r="J9" s="67"/>
      <c r="K9" s="396" t="s">
        <v>22</v>
      </c>
      <c r="L9" s="396"/>
      <c r="M9" s="313" t="str">
        <f>IF('Exhibit 7 - Invoice'!H15&lt;&gt;"",'Exhibit 7 - Invoice'!H15,"")</f>
        <v/>
      </c>
      <c r="N9" s="313"/>
      <c r="O9" s="313"/>
      <c r="P9" s="111"/>
    </row>
    <row r="10" spans="1:18" x14ac:dyDescent="0.35">
      <c r="A10" s="71" t="s">
        <v>13</v>
      </c>
      <c r="C10" s="319" t="str">
        <f>IF('Exhibit 7 - Invoice'!H12&lt;&gt;"",'Exhibit 7 - Invoice'!H12,"")</f>
        <v/>
      </c>
      <c r="D10" s="319"/>
      <c r="E10" s="319"/>
      <c r="F10" s="319"/>
      <c r="G10" s="319"/>
      <c r="H10" s="319"/>
      <c r="J10" s="397" t="s">
        <v>23</v>
      </c>
      <c r="K10" s="397"/>
      <c r="L10" s="397"/>
      <c r="M10" s="314" t="str">
        <f>IF('Exhibit 7 - Invoice'!M15&lt;&gt;"",'Exhibit 7 - Invoice'!M15,"")</f>
        <v/>
      </c>
      <c r="N10" s="314"/>
      <c r="O10" s="314"/>
      <c r="P10" s="112"/>
    </row>
    <row r="11" spans="1:18" x14ac:dyDescent="0.35">
      <c r="A11" s="71" t="s">
        <v>14</v>
      </c>
      <c r="C11" s="303" t="str">
        <f>IF('Exhibit 7 - Invoice'!H13&lt;&gt;"",'Exhibit 7 - Invoice'!H13,"")</f>
        <v/>
      </c>
      <c r="D11" s="303"/>
      <c r="E11" s="303"/>
      <c r="F11" s="303"/>
      <c r="G11" s="303"/>
      <c r="H11" s="303"/>
      <c r="I11" s="67"/>
    </row>
    <row r="12" spans="1:18" x14ac:dyDescent="0.35">
      <c r="C12" s="303"/>
      <c r="D12" s="303"/>
      <c r="E12" s="303"/>
      <c r="F12" s="303"/>
      <c r="G12" s="303"/>
      <c r="H12" s="303"/>
      <c r="I12" s="67"/>
      <c r="J12" s="399" t="str">
        <f>IF($I$14="YES","","DETAIL SHEET NOT APPLICABLE TO CONTRACT")</f>
        <v>DETAIL SHEET NOT APPLICABLE TO CONTRACT</v>
      </c>
      <c r="K12" s="399"/>
      <c r="L12" s="399"/>
      <c r="M12" s="399"/>
      <c r="N12" s="399"/>
      <c r="O12" s="399"/>
      <c r="P12" s="113"/>
    </row>
    <row r="13" spans="1:18" ht="15" thickBot="1" x14ac:dyDescent="0.4">
      <c r="C13" s="303"/>
      <c r="D13" s="303"/>
      <c r="E13" s="303"/>
      <c r="F13" s="303"/>
      <c r="G13" s="303"/>
      <c r="H13" s="303"/>
      <c r="I13" s="73"/>
      <c r="J13" s="399" t="str">
        <f>IF($I$14="YES","","DO NOT INCLUDE WITH INVOICE")</f>
        <v>DO NOT INCLUDE WITH INVOICE</v>
      </c>
      <c r="K13" s="399"/>
      <c r="L13" s="399"/>
      <c r="M13" s="399"/>
      <c r="N13" s="399"/>
      <c r="O13" s="399"/>
      <c r="P13" s="113"/>
    </row>
    <row r="14" spans="1:18" ht="14.5" customHeight="1" thickBot="1" x14ac:dyDescent="0.4">
      <c r="B14" s="104" t="s">
        <v>125</v>
      </c>
      <c r="C14" s="104"/>
      <c r="D14" s="104"/>
      <c r="E14" s="104"/>
      <c r="F14" s="104"/>
      <c r="G14" s="104"/>
      <c r="H14" s="105"/>
      <c r="I14" s="103" t="s">
        <v>137</v>
      </c>
    </row>
    <row r="15" spans="1:18" x14ac:dyDescent="0.35">
      <c r="A15" s="74" t="s">
        <v>105</v>
      </c>
      <c r="B15" s="75"/>
      <c r="C15" s="75"/>
      <c r="D15" s="75"/>
      <c r="E15" s="75"/>
      <c r="F15" s="75"/>
      <c r="G15" s="102"/>
      <c r="H15" s="102"/>
      <c r="I15" s="75"/>
      <c r="J15" s="75"/>
      <c r="K15" s="75"/>
      <c r="L15" s="76"/>
      <c r="M15" s="77"/>
      <c r="N15" s="77"/>
      <c r="O15" s="77"/>
      <c r="P15" s="114"/>
    </row>
    <row r="16" spans="1:18" ht="30" customHeight="1" x14ac:dyDescent="0.35">
      <c r="A16" s="400" t="s">
        <v>106</v>
      </c>
      <c r="B16" s="400"/>
      <c r="C16" s="400" t="s">
        <v>107</v>
      </c>
      <c r="D16" s="400"/>
      <c r="E16" s="401" t="s">
        <v>52</v>
      </c>
      <c r="F16" s="402"/>
      <c r="G16" s="401" t="s">
        <v>32</v>
      </c>
      <c r="H16" s="403"/>
      <c r="I16" s="401" t="s">
        <v>108</v>
      </c>
      <c r="J16" s="403"/>
      <c r="K16" s="400" t="s">
        <v>51</v>
      </c>
      <c r="L16" s="400"/>
      <c r="M16" s="78"/>
      <c r="N16" s="78"/>
      <c r="O16" s="78"/>
      <c r="P16" s="115"/>
    </row>
    <row r="17" spans="1:16" x14ac:dyDescent="0.35">
      <c r="A17" s="404">
        <f>E49</f>
        <v>0</v>
      </c>
      <c r="B17" s="405"/>
      <c r="C17" s="406">
        <f>G49</f>
        <v>0</v>
      </c>
      <c r="D17" s="407"/>
      <c r="E17" s="408">
        <f>J49</f>
        <v>0</v>
      </c>
      <c r="F17" s="409"/>
      <c r="G17" s="408">
        <f>C17+E17</f>
        <v>0</v>
      </c>
      <c r="H17" s="409"/>
      <c r="I17" s="408">
        <f>A17-G17</f>
        <v>0</v>
      </c>
      <c r="J17" s="409"/>
      <c r="K17" s="410">
        <f>IF(A17=0,0,I17/A17)</f>
        <v>0</v>
      </c>
      <c r="L17" s="410"/>
      <c r="M17" s="17"/>
      <c r="N17" s="18"/>
      <c r="O17" s="18"/>
      <c r="P17" s="116"/>
    </row>
    <row r="19" spans="1:16" x14ac:dyDescent="0.35">
      <c r="A19" s="88"/>
    </row>
    <row r="20" spans="1:16" x14ac:dyDescent="0.35">
      <c r="A20" s="86" t="s">
        <v>124</v>
      </c>
      <c r="B20" s="86"/>
      <c r="C20" s="86"/>
      <c r="D20" s="74"/>
      <c r="E20" s="417" t="s">
        <v>115</v>
      </c>
      <c r="F20" s="417"/>
      <c r="G20" s="417"/>
      <c r="H20" s="417"/>
      <c r="I20" s="417"/>
      <c r="J20" s="417"/>
      <c r="K20" s="89"/>
      <c r="L20" s="89"/>
      <c r="M20" s="89"/>
      <c r="N20" s="87"/>
      <c r="O20" s="121"/>
      <c r="P20" s="117"/>
    </row>
    <row r="21" spans="1:16" ht="30" customHeight="1" x14ac:dyDescent="0.35">
      <c r="A21" s="79" t="s">
        <v>109</v>
      </c>
      <c r="B21" s="400" t="s">
        <v>110</v>
      </c>
      <c r="C21" s="400"/>
      <c r="D21" s="400"/>
      <c r="E21" s="400" t="s">
        <v>111</v>
      </c>
      <c r="F21" s="400"/>
      <c r="G21" s="400" t="s">
        <v>112</v>
      </c>
      <c r="H21" s="400"/>
      <c r="I21" s="400"/>
      <c r="J21" s="400" t="s">
        <v>114</v>
      </c>
      <c r="K21" s="400"/>
      <c r="L21" s="400"/>
      <c r="M21" s="401" t="s">
        <v>116</v>
      </c>
      <c r="N21" s="402"/>
      <c r="O21" s="403"/>
      <c r="P21" s="118"/>
    </row>
    <row r="22" spans="1:16" s="33" customFormat="1" ht="15" customHeight="1" x14ac:dyDescent="0.35">
      <c r="A22" s="80"/>
      <c r="B22" s="411"/>
      <c r="C22" s="411"/>
      <c r="D22" s="411"/>
      <c r="E22" s="412"/>
      <c r="F22" s="412"/>
      <c r="G22" s="412"/>
      <c r="H22" s="412"/>
      <c r="I22" s="412"/>
      <c r="J22" s="412"/>
      <c r="K22" s="412"/>
      <c r="L22" s="412"/>
      <c r="M22" s="413">
        <f>E22-G22-J22</f>
        <v>0</v>
      </c>
      <c r="N22" s="413"/>
      <c r="O22" s="413"/>
      <c r="P22" s="119" t="str">
        <f>IF(E22&gt;0,E22-G22-J22,"")</f>
        <v/>
      </c>
    </row>
    <row r="23" spans="1:16" s="33" customFormat="1" ht="15" customHeight="1" x14ac:dyDescent="0.35">
      <c r="A23" s="80"/>
      <c r="B23" s="411"/>
      <c r="C23" s="411"/>
      <c r="D23" s="411"/>
      <c r="E23" s="412"/>
      <c r="F23" s="412"/>
      <c r="G23" s="412"/>
      <c r="H23" s="412"/>
      <c r="I23" s="412"/>
      <c r="J23" s="412"/>
      <c r="K23" s="412"/>
      <c r="L23" s="412"/>
      <c r="M23" s="413">
        <f t="shared" ref="M23:M48" si="0">E23-G23-J23</f>
        <v>0</v>
      </c>
      <c r="N23" s="413"/>
      <c r="O23" s="413"/>
      <c r="P23" s="119" t="str">
        <f t="shared" ref="P23:P48" si="1">IF(E23&gt;0,E23-G23-J23,"")</f>
        <v/>
      </c>
    </row>
    <row r="24" spans="1:16" s="33" customFormat="1" ht="15" customHeight="1" x14ac:dyDescent="0.35">
      <c r="A24" s="80"/>
      <c r="B24" s="411"/>
      <c r="C24" s="411"/>
      <c r="D24" s="411"/>
      <c r="E24" s="412"/>
      <c r="F24" s="412"/>
      <c r="G24" s="412"/>
      <c r="H24" s="412"/>
      <c r="I24" s="412"/>
      <c r="J24" s="412"/>
      <c r="K24" s="412"/>
      <c r="L24" s="412"/>
      <c r="M24" s="413">
        <f t="shared" si="0"/>
        <v>0</v>
      </c>
      <c r="N24" s="413"/>
      <c r="O24" s="413"/>
      <c r="P24" s="119" t="str">
        <f t="shared" si="1"/>
        <v/>
      </c>
    </row>
    <row r="25" spans="1:16" s="33" customFormat="1" ht="15" customHeight="1" x14ac:dyDescent="0.35">
      <c r="A25" s="80"/>
      <c r="B25" s="411"/>
      <c r="C25" s="411"/>
      <c r="D25" s="411"/>
      <c r="E25" s="412"/>
      <c r="F25" s="412"/>
      <c r="G25" s="412"/>
      <c r="H25" s="412"/>
      <c r="I25" s="412"/>
      <c r="J25" s="412"/>
      <c r="K25" s="412"/>
      <c r="L25" s="412"/>
      <c r="M25" s="413">
        <f t="shared" si="0"/>
        <v>0</v>
      </c>
      <c r="N25" s="413"/>
      <c r="O25" s="413"/>
      <c r="P25" s="119" t="str">
        <f t="shared" si="1"/>
        <v/>
      </c>
    </row>
    <row r="26" spans="1:16" s="33" customFormat="1" ht="15" customHeight="1" x14ac:dyDescent="0.35">
      <c r="A26" s="80"/>
      <c r="B26" s="411"/>
      <c r="C26" s="411"/>
      <c r="D26" s="411"/>
      <c r="E26" s="412"/>
      <c r="F26" s="412"/>
      <c r="G26" s="412"/>
      <c r="H26" s="412"/>
      <c r="I26" s="412"/>
      <c r="J26" s="412"/>
      <c r="K26" s="412"/>
      <c r="L26" s="412"/>
      <c r="M26" s="413">
        <f t="shared" si="0"/>
        <v>0</v>
      </c>
      <c r="N26" s="413"/>
      <c r="O26" s="413"/>
      <c r="P26" s="119" t="str">
        <f t="shared" si="1"/>
        <v/>
      </c>
    </row>
    <row r="27" spans="1:16" s="33" customFormat="1" ht="15" customHeight="1" x14ac:dyDescent="0.35">
      <c r="A27" s="80"/>
      <c r="B27" s="411"/>
      <c r="C27" s="411"/>
      <c r="D27" s="411"/>
      <c r="E27" s="412"/>
      <c r="F27" s="412"/>
      <c r="G27" s="412"/>
      <c r="H27" s="412"/>
      <c r="I27" s="412"/>
      <c r="J27" s="412"/>
      <c r="K27" s="412"/>
      <c r="L27" s="412"/>
      <c r="M27" s="413">
        <f t="shared" si="0"/>
        <v>0</v>
      </c>
      <c r="N27" s="413"/>
      <c r="O27" s="413"/>
      <c r="P27" s="119" t="str">
        <f t="shared" si="1"/>
        <v/>
      </c>
    </row>
    <row r="28" spans="1:16" s="33" customFormat="1" ht="15" customHeight="1" x14ac:dyDescent="0.35">
      <c r="A28" s="80"/>
      <c r="B28" s="411"/>
      <c r="C28" s="411"/>
      <c r="D28" s="411"/>
      <c r="E28" s="412"/>
      <c r="F28" s="412"/>
      <c r="G28" s="412"/>
      <c r="H28" s="412"/>
      <c r="I28" s="412"/>
      <c r="J28" s="412"/>
      <c r="K28" s="412"/>
      <c r="L28" s="412"/>
      <c r="M28" s="413">
        <f t="shared" si="0"/>
        <v>0</v>
      </c>
      <c r="N28" s="413"/>
      <c r="O28" s="413"/>
      <c r="P28" s="119" t="str">
        <f t="shared" si="1"/>
        <v/>
      </c>
    </row>
    <row r="29" spans="1:16" s="33" customFormat="1" ht="15" customHeight="1" x14ac:dyDescent="0.35">
      <c r="A29" s="80"/>
      <c r="B29" s="411"/>
      <c r="C29" s="411"/>
      <c r="D29" s="411"/>
      <c r="E29" s="412"/>
      <c r="F29" s="412"/>
      <c r="G29" s="412"/>
      <c r="H29" s="412"/>
      <c r="I29" s="412"/>
      <c r="J29" s="412"/>
      <c r="K29" s="412"/>
      <c r="L29" s="412"/>
      <c r="M29" s="413">
        <f t="shared" si="0"/>
        <v>0</v>
      </c>
      <c r="N29" s="413"/>
      <c r="O29" s="413"/>
      <c r="P29" s="119" t="str">
        <f t="shared" si="1"/>
        <v/>
      </c>
    </row>
    <row r="30" spans="1:16" s="33" customFormat="1" ht="15" customHeight="1" x14ac:dyDescent="0.35">
      <c r="A30" s="80"/>
      <c r="B30" s="411"/>
      <c r="C30" s="411"/>
      <c r="D30" s="411"/>
      <c r="E30" s="412"/>
      <c r="F30" s="412"/>
      <c r="G30" s="412"/>
      <c r="H30" s="412"/>
      <c r="I30" s="412"/>
      <c r="J30" s="412"/>
      <c r="K30" s="412"/>
      <c r="L30" s="412"/>
      <c r="M30" s="413">
        <f t="shared" si="0"/>
        <v>0</v>
      </c>
      <c r="N30" s="413"/>
      <c r="O30" s="413"/>
      <c r="P30" s="119" t="str">
        <f t="shared" si="1"/>
        <v/>
      </c>
    </row>
    <row r="31" spans="1:16" s="33" customFormat="1" ht="15" customHeight="1" x14ac:dyDescent="0.35">
      <c r="A31" s="80"/>
      <c r="B31" s="411"/>
      <c r="C31" s="411"/>
      <c r="D31" s="411"/>
      <c r="E31" s="412"/>
      <c r="F31" s="412"/>
      <c r="G31" s="412"/>
      <c r="H31" s="412"/>
      <c r="I31" s="412"/>
      <c r="J31" s="412"/>
      <c r="K31" s="412"/>
      <c r="L31" s="412"/>
      <c r="M31" s="413">
        <f t="shared" si="0"/>
        <v>0</v>
      </c>
      <c r="N31" s="413"/>
      <c r="O31" s="413"/>
      <c r="P31" s="119" t="str">
        <f t="shared" si="1"/>
        <v/>
      </c>
    </row>
    <row r="32" spans="1:16" s="33" customFormat="1" ht="15" customHeight="1" x14ac:dyDescent="0.35">
      <c r="A32" s="80"/>
      <c r="B32" s="411"/>
      <c r="C32" s="411"/>
      <c r="D32" s="411"/>
      <c r="E32" s="412"/>
      <c r="F32" s="412"/>
      <c r="G32" s="412"/>
      <c r="H32" s="412"/>
      <c r="I32" s="412"/>
      <c r="J32" s="412"/>
      <c r="K32" s="412"/>
      <c r="L32" s="412"/>
      <c r="M32" s="413">
        <f t="shared" si="0"/>
        <v>0</v>
      </c>
      <c r="N32" s="413"/>
      <c r="O32" s="413"/>
      <c r="P32" s="119" t="str">
        <f t="shared" si="1"/>
        <v/>
      </c>
    </row>
    <row r="33" spans="1:16" s="33" customFormat="1" ht="15" customHeight="1" x14ac:dyDescent="0.35">
      <c r="A33" s="80"/>
      <c r="B33" s="411"/>
      <c r="C33" s="411"/>
      <c r="D33" s="411"/>
      <c r="E33" s="412"/>
      <c r="F33" s="412"/>
      <c r="G33" s="412"/>
      <c r="H33" s="412"/>
      <c r="I33" s="412"/>
      <c r="J33" s="412"/>
      <c r="K33" s="412"/>
      <c r="L33" s="412"/>
      <c r="M33" s="413">
        <f t="shared" si="0"/>
        <v>0</v>
      </c>
      <c r="N33" s="413"/>
      <c r="O33" s="413"/>
      <c r="P33" s="119" t="str">
        <f t="shared" si="1"/>
        <v/>
      </c>
    </row>
    <row r="34" spans="1:16" s="33" customFormat="1" ht="15" customHeight="1" x14ac:dyDescent="0.35">
      <c r="A34" s="80"/>
      <c r="B34" s="411"/>
      <c r="C34" s="411"/>
      <c r="D34" s="411"/>
      <c r="E34" s="412"/>
      <c r="F34" s="412"/>
      <c r="G34" s="412"/>
      <c r="H34" s="412"/>
      <c r="I34" s="412"/>
      <c r="J34" s="412"/>
      <c r="K34" s="412"/>
      <c r="L34" s="412"/>
      <c r="M34" s="413">
        <f t="shared" si="0"/>
        <v>0</v>
      </c>
      <c r="N34" s="413"/>
      <c r="O34" s="413"/>
      <c r="P34" s="119" t="str">
        <f t="shared" si="1"/>
        <v/>
      </c>
    </row>
    <row r="35" spans="1:16" s="33" customFormat="1" ht="15" customHeight="1" x14ac:dyDescent="0.35">
      <c r="A35" s="80"/>
      <c r="B35" s="411"/>
      <c r="C35" s="411"/>
      <c r="D35" s="411"/>
      <c r="E35" s="412"/>
      <c r="F35" s="412"/>
      <c r="G35" s="412"/>
      <c r="H35" s="412"/>
      <c r="I35" s="412"/>
      <c r="J35" s="412"/>
      <c r="K35" s="412"/>
      <c r="L35" s="412"/>
      <c r="M35" s="413">
        <f t="shared" si="0"/>
        <v>0</v>
      </c>
      <c r="N35" s="413"/>
      <c r="O35" s="413"/>
      <c r="P35" s="119" t="str">
        <f t="shared" si="1"/>
        <v/>
      </c>
    </row>
    <row r="36" spans="1:16" s="33" customFormat="1" ht="15" customHeight="1" x14ac:dyDescent="0.35">
      <c r="A36" s="80"/>
      <c r="B36" s="411"/>
      <c r="C36" s="411"/>
      <c r="D36" s="411"/>
      <c r="E36" s="412"/>
      <c r="F36" s="412"/>
      <c r="G36" s="412"/>
      <c r="H36" s="412"/>
      <c r="I36" s="412"/>
      <c r="J36" s="412"/>
      <c r="K36" s="412"/>
      <c r="L36" s="412"/>
      <c r="M36" s="413">
        <f t="shared" si="0"/>
        <v>0</v>
      </c>
      <c r="N36" s="413"/>
      <c r="O36" s="413"/>
      <c r="P36" s="119" t="str">
        <f t="shared" si="1"/>
        <v/>
      </c>
    </row>
    <row r="37" spans="1:16" s="33" customFormat="1" ht="15" customHeight="1" x14ac:dyDescent="0.35">
      <c r="A37" s="80"/>
      <c r="B37" s="411"/>
      <c r="C37" s="411"/>
      <c r="D37" s="411"/>
      <c r="E37" s="412"/>
      <c r="F37" s="412"/>
      <c r="G37" s="412"/>
      <c r="H37" s="412"/>
      <c r="I37" s="412"/>
      <c r="J37" s="412"/>
      <c r="K37" s="412"/>
      <c r="L37" s="412"/>
      <c r="M37" s="413">
        <f t="shared" si="0"/>
        <v>0</v>
      </c>
      <c r="N37" s="413"/>
      <c r="O37" s="413"/>
      <c r="P37" s="119" t="str">
        <f t="shared" si="1"/>
        <v/>
      </c>
    </row>
    <row r="38" spans="1:16" s="33" customFormat="1" ht="15" customHeight="1" x14ac:dyDescent="0.35">
      <c r="A38" s="80"/>
      <c r="B38" s="411"/>
      <c r="C38" s="411"/>
      <c r="D38" s="411"/>
      <c r="E38" s="412"/>
      <c r="F38" s="412"/>
      <c r="G38" s="412"/>
      <c r="H38" s="412"/>
      <c r="I38" s="412"/>
      <c r="J38" s="412"/>
      <c r="K38" s="412"/>
      <c r="L38" s="412"/>
      <c r="M38" s="413">
        <f t="shared" si="0"/>
        <v>0</v>
      </c>
      <c r="N38" s="413"/>
      <c r="O38" s="413"/>
      <c r="P38" s="119" t="str">
        <f t="shared" si="1"/>
        <v/>
      </c>
    </row>
    <row r="39" spans="1:16" s="33" customFormat="1" ht="15" customHeight="1" x14ac:dyDescent="0.35">
      <c r="A39" s="80"/>
      <c r="B39" s="411"/>
      <c r="C39" s="411"/>
      <c r="D39" s="411"/>
      <c r="E39" s="412"/>
      <c r="F39" s="412"/>
      <c r="G39" s="412"/>
      <c r="H39" s="412"/>
      <c r="I39" s="412"/>
      <c r="J39" s="412"/>
      <c r="K39" s="412"/>
      <c r="L39" s="412"/>
      <c r="M39" s="413">
        <f t="shared" si="0"/>
        <v>0</v>
      </c>
      <c r="N39" s="413"/>
      <c r="O39" s="413"/>
      <c r="P39" s="119" t="str">
        <f t="shared" si="1"/>
        <v/>
      </c>
    </row>
    <row r="40" spans="1:16" s="33" customFormat="1" ht="15" customHeight="1" x14ac:dyDescent="0.35">
      <c r="A40" s="80"/>
      <c r="B40" s="411"/>
      <c r="C40" s="411"/>
      <c r="D40" s="411"/>
      <c r="E40" s="412"/>
      <c r="F40" s="412"/>
      <c r="G40" s="412"/>
      <c r="H40" s="412"/>
      <c r="I40" s="412"/>
      <c r="J40" s="412"/>
      <c r="K40" s="412"/>
      <c r="L40" s="412"/>
      <c r="M40" s="413">
        <f t="shared" si="0"/>
        <v>0</v>
      </c>
      <c r="N40" s="413"/>
      <c r="O40" s="413"/>
      <c r="P40" s="119" t="str">
        <f t="shared" si="1"/>
        <v/>
      </c>
    </row>
    <row r="41" spans="1:16" s="33" customFormat="1" ht="15" customHeight="1" x14ac:dyDescent="0.35">
      <c r="A41" s="80"/>
      <c r="B41" s="411"/>
      <c r="C41" s="411"/>
      <c r="D41" s="411"/>
      <c r="E41" s="412"/>
      <c r="F41" s="412"/>
      <c r="G41" s="412"/>
      <c r="H41" s="412"/>
      <c r="I41" s="412"/>
      <c r="J41" s="412"/>
      <c r="K41" s="412"/>
      <c r="L41" s="412"/>
      <c r="M41" s="413">
        <f t="shared" si="0"/>
        <v>0</v>
      </c>
      <c r="N41" s="413"/>
      <c r="O41" s="413"/>
      <c r="P41" s="119" t="str">
        <f t="shared" si="1"/>
        <v/>
      </c>
    </row>
    <row r="42" spans="1:16" s="33" customFormat="1" ht="15" customHeight="1" x14ac:dyDescent="0.35">
      <c r="A42" s="80"/>
      <c r="B42" s="411"/>
      <c r="C42" s="411"/>
      <c r="D42" s="411"/>
      <c r="E42" s="412"/>
      <c r="F42" s="412"/>
      <c r="G42" s="412"/>
      <c r="H42" s="412"/>
      <c r="I42" s="412"/>
      <c r="J42" s="412"/>
      <c r="K42" s="412"/>
      <c r="L42" s="412"/>
      <c r="M42" s="413">
        <f t="shared" si="0"/>
        <v>0</v>
      </c>
      <c r="N42" s="413"/>
      <c r="O42" s="413"/>
      <c r="P42" s="119" t="str">
        <f t="shared" si="1"/>
        <v/>
      </c>
    </row>
    <row r="43" spans="1:16" s="33" customFormat="1" ht="15" customHeight="1" x14ac:dyDescent="0.35">
      <c r="A43" s="80"/>
      <c r="B43" s="411"/>
      <c r="C43" s="411"/>
      <c r="D43" s="411"/>
      <c r="E43" s="412"/>
      <c r="F43" s="412"/>
      <c r="G43" s="412"/>
      <c r="H43" s="412"/>
      <c r="I43" s="412"/>
      <c r="J43" s="412"/>
      <c r="K43" s="412"/>
      <c r="L43" s="412"/>
      <c r="M43" s="413">
        <f t="shared" si="0"/>
        <v>0</v>
      </c>
      <c r="N43" s="413"/>
      <c r="O43" s="413"/>
      <c r="P43" s="119" t="str">
        <f t="shared" si="1"/>
        <v/>
      </c>
    </row>
    <row r="44" spans="1:16" s="33" customFormat="1" ht="15" customHeight="1" x14ac:dyDescent="0.35">
      <c r="A44" s="80"/>
      <c r="B44" s="411"/>
      <c r="C44" s="411"/>
      <c r="D44" s="411"/>
      <c r="E44" s="412"/>
      <c r="F44" s="412"/>
      <c r="G44" s="412"/>
      <c r="H44" s="412"/>
      <c r="I44" s="412"/>
      <c r="J44" s="412"/>
      <c r="K44" s="412"/>
      <c r="L44" s="412"/>
      <c r="M44" s="413">
        <f t="shared" si="0"/>
        <v>0</v>
      </c>
      <c r="N44" s="413"/>
      <c r="O44" s="413"/>
      <c r="P44" s="119" t="str">
        <f t="shared" si="1"/>
        <v/>
      </c>
    </row>
    <row r="45" spans="1:16" s="33" customFormat="1" ht="15" customHeight="1" x14ac:dyDescent="0.35">
      <c r="A45" s="80"/>
      <c r="B45" s="411"/>
      <c r="C45" s="411"/>
      <c r="D45" s="411"/>
      <c r="E45" s="412"/>
      <c r="F45" s="412"/>
      <c r="G45" s="412"/>
      <c r="H45" s="412"/>
      <c r="I45" s="412"/>
      <c r="J45" s="412"/>
      <c r="K45" s="412"/>
      <c r="L45" s="412"/>
      <c r="M45" s="413">
        <f t="shared" si="0"/>
        <v>0</v>
      </c>
      <c r="N45" s="413"/>
      <c r="O45" s="413"/>
      <c r="P45" s="119" t="str">
        <f t="shared" si="1"/>
        <v/>
      </c>
    </row>
    <row r="46" spans="1:16" s="33" customFormat="1" ht="15" customHeight="1" x14ac:dyDescent="0.35">
      <c r="A46" s="80"/>
      <c r="B46" s="411"/>
      <c r="C46" s="411"/>
      <c r="D46" s="411"/>
      <c r="E46" s="412"/>
      <c r="F46" s="412"/>
      <c r="G46" s="412"/>
      <c r="H46" s="412"/>
      <c r="I46" s="412"/>
      <c r="J46" s="412"/>
      <c r="K46" s="412"/>
      <c r="L46" s="412"/>
      <c r="M46" s="413">
        <f t="shared" si="0"/>
        <v>0</v>
      </c>
      <c r="N46" s="413"/>
      <c r="O46" s="413"/>
      <c r="P46" s="119" t="str">
        <f t="shared" si="1"/>
        <v/>
      </c>
    </row>
    <row r="47" spans="1:16" s="33" customFormat="1" ht="15" customHeight="1" x14ac:dyDescent="0.35">
      <c r="A47" s="80"/>
      <c r="B47" s="411"/>
      <c r="C47" s="411"/>
      <c r="D47" s="411"/>
      <c r="E47" s="412"/>
      <c r="F47" s="412"/>
      <c r="G47" s="412"/>
      <c r="H47" s="412"/>
      <c r="I47" s="412"/>
      <c r="J47" s="412"/>
      <c r="K47" s="412"/>
      <c r="L47" s="412"/>
      <c r="M47" s="413">
        <f t="shared" si="0"/>
        <v>0</v>
      </c>
      <c r="N47" s="413"/>
      <c r="O47" s="413"/>
      <c r="P47" s="119" t="str">
        <f t="shared" si="1"/>
        <v/>
      </c>
    </row>
    <row r="48" spans="1:16" s="33" customFormat="1" ht="15" customHeight="1" x14ac:dyDescent="0.35">
      <c r="A48" s="80"/>
      <c r="B48" s="411"/>
      <c r="C48" s="411"/>
      <c r="D48" s="411"/>
      <c r="E48" s="412"/>
      <c r="F48" s="412"/>
      <c r="G48" s="412"/>
      <c r="H48" s="412"/>
      <c r="I48" s="412"/>
      <c r="J48" s="412"/>
      <c r="K48" s="412"/>
      <c r="L48" s="412"/>
      <c r="M48" s="413">
        <f t="shared" si="0"/>
        <v>0</v>
      </c>
      <c r="N48" s="413"/>
      <c r="O48" s="413"/>
      <c r="P48" s="119" t="str">
        <f t="shared" si="1"/>
        <v/>
      </c>
    </row>
    <row r="49" spans="1:16" ht="15" customHeight="1" thickBot="1" x14ac:dyDescent="0.4">
      <c r="A49" s="81"/>
      <c r="B49" s="81"/>
      <c r="C49" s="82" t="s">
        <v>89</v>
      </c>
      <c r="D49" s="81"/>
      <c r="E49" s="418">
        <f>SUM(E22:E48)</f>
        <v>0</v>
      </c>
      <c r="F49" s="418"/>
      <c r="G49" s="418">
        <f>SUM(G22:G48)</f>
        <v>0</v>
      </c>
      <c r="H49" s="418"/>
      <c r="I49" s="418"/>
      <c r="J49" s="418">
        <f>SUM(J22:J48)</f>
        <v>0</v>
      </c>
      <c r="K49" s="418"/>
      <c r="L49" s="418"/>
      <c r="M49" s="418">
        <f>SUM(M22:M48)</f>
        <v>0</v>
      </c>
      <c r="N49" s="418"/>
      <c r="O49" s="418"/>
      <c r="P49" s="120">
        <f>SUM(P22:P48)</f>
        <v>0</v>
      </c>
    </row>
    <row r="50" spans="1:16" ht="15" thickTop="1" x14ac:dyDescent="0.35">
      <c r="A50" s="415" t="str">
        <f>IF($M$49=$P$49,"","ERROR")</f>
        <v/>
      </c>
      <c r="B50" s="415"/>
    </row>
    <row r="51" spans="1:16" s="83" customFormat="1" ht="18" customHeight="1" thickBot="1" x14ac:dyDescent="0.4">
      <c r="A51" s="415"/>
      <c r="B51" s="415"/>
      <c r="C51" s="84" t="s">
        <v>113</v>
      </c>
      <c r="D51" s="85"/>
      <c r="E51" s="85"/>
      <c r="F51" s="85"/>
      <c r="G51" s="85"/>
      <c r="H51" s="84"/>
      <c r="I51" s="84"/>
      <c r="J51" s="416">
        <f>J49</f>
        <v>0</v>
      </c>
      <c r="K51" s="416"/>
      <c r="L51" s="416"/>
      <c r="P51" s="110"/>
    </row>
    <row r="52" spans="1:16" ht="15" thickTop="1" x14ac:dyDescent="0.35">
      <c r="A52" s="414" t="str">
        <f>IF($M$49=$P$49,"","One or more formulas in the 'Retention Amount Remaining (Unreleased)' column has been overwritten or deleted")</f>
        <v/>
      </c>
      <c r="B52" s="414"/>
      <c r="C52" s="414"/>
      <c r="D52" s="414"/>
      <c r="E52" s="414"/>
      <c r="F52" s="414"/>
      <c r="G52" s="414"/>
      <c r="H52" s="414"/>
      <c r="I52" s="414"/>
      <c r="J52" s="414"/>
      <c r="K52" s="414"/>
      <c r="L52" s="414"/>
      <c r="M52" s="414"/>
      <c r="N52" s="414"/>
    </row>
  </sheetData>
  <sheetProtection algorithmName="SHA-512" hashValue="seTPEOLsJB+uEXhs5zCRdrvdxJblDG/+f24BU0gDgxWZ3Thu9toZa2Q0eCz2dR59gu97oqGGhmT6567x+0QJ3A==" saltValue="ZaJH4+YYbKuDQRNzltqPFQ==" spinCount="100000" sheet="1" formatRows="0" insertRows="0" deleteRows="0" selectLockedCells="1"/>
  <mergeCells count="177">
    <mergeCell ref="A52:N52"/>
    <mergeCell ref="A50:B51"/>
    <mergeCell ref="J51:L51"/>
    <mergeCell ref="E20:J20"/>
    <mergeCell ref="E49:F49"/>
    <mergeCell ref="G49:I49"/>
    <mergeCell ref="J49:L49"/>
    <mergeCell ref="M49:O49"/>
    <mergeCell ref="B48:D48"/>
    <mergeCell ref="E48:F48"/>
    <mergeCell ref="G48:I48"/>
    <mergeCell ref="J48:L48"/>
    <mergeCell ref="M48:O48"/>
    <mergeCell ref="B46:D46"/>
    <mergeCell ref="E46:F46"/>
    <mergeCell ref="G46:I46"/>
    <mergeCell ref="J46:L46"/>
    <mergeCell ref="M46:O46"/>
    <mergeCell ref="B47:D47"/>
    <mergeCell ref="E47:F47"/>
    <mergeCell ref="G47:I47"/>
    <mergeCell ref="J47:L47"/>
    <mergeCell ref="M47:O47"/>
    <mergeCell ref="B44:D44"/>
    <mergeCell ref="E44:F44"/>
    <mergeCell ref="G44:I44"/>
    <mergeCell ref="J44:L44"/>
    <mergeCell ref="M44:O44"/>
    <mergeCell ref="B45:D45"/>
    <mergeCell ref="E45:F45"/>
    <mergeCell ref="G45:I45"/>
    <mergeCell ref="J45:L45"/>
    <mergeCell ref="M45:O45"/>
    <mergeCell ref="B43:D43"/>
    <mergeCell ref="E43:F43"/>
    <mergeCell ref="G43:I43"/>
    <mergeCell ref="J43:L43"/>
    <mergeCell ref="M43:O43"/>
    <mergeCell ref="B42:D42"/>
    <mergeCell ref="E42:F42"/>
    <mergeCell ref="G42:I42"/>
    <mergeCell ref="J42:L42"/>
    <mergeCell ref="M42:O42"/>
    <mergeCell ref="B40:D40"/>
    <mergeCell ref="E40:F40"/>
    <mergeCell ref="G40:I40"/>
    <mergeCell ref="J40:L40"/>
    <mergeCell ref="M40:O40"/>
    <mergeCell ref="B41:D41"/>
    <mergeCell ref="E41:F41"/>
    <mergeCell ref="G41:I41"/>
    <mergeCell ref="J41:L41"/>
    <mergeCell ref="M41:O41"/>
    <mergeCell ref="B38:D38"/>
    <mergeCell ref="E38:F38"/>
    <mergeCell ref="G38:I38"/>
    <mergeCell ref="J38:L38"/>
    <mergeCell ref="M38:O38"/>
    <mergeCell ref="B39:D39"/>
    <mergeCell ref="E39:F39"/>
    <mergeCell ref="G39:I39"/>
    <mergeCell ref="J39:L39"/>
    <mergeCell ref="M39:O39"/>
    <mergeCell ref="B36:D36"/>
    <mergeCell ref="E36:F36"/>
    <mergeCell ref="G36:I36"/>
    <mergeCell ref="J36:L36"/>
    <mergeCell ref="M36:O36"/>
    <mergeCell ref="B37:D37"/>
    <mergeCell ref="E37:F37"/>
    <mergeCell ref="G37:I37"/>
    <mergeCell ref="J37:L37"/>
    <mergeCell ref="M37:O37"/>
    <mergeCell ref="B34:D34"/>
    <mergeCell ref="E34:F34"/>
    <mergeCell ref="G34:I34"/>
    <mergeCell ref="J34:L34"/>
    <mergeCell ref="M34:O34"/>
    <mergeCell ref="B35:D35"/>
    <mergeCell ref="E35:F35"/>
    <mergeCell ref="G35:I35"/>
    <mergeCell ref="J35:L35"/>
    <mergeCell ref="M35:O35"/>
    <mergeCell ref="B32:D32"/>
    <mergeCell ref="E32:F32"/>
    <mergeCell ref="G32:I32"/>
    <mergeCell ref="J32:L32"/>
    <mergeCell ref="M32:O32"/>
    <mergeCell ref="B33:D33"/>
    <mergeCell ref="E33:F33"/>
    <mergeCell ref="G33:I33"/>
    <mergeCell ref="J33:L33"/>
    <mergeCell ref="M33:O33"/>
    <mergeCell ref="B30:D30"/>
    <mergeCell ref="E30:F30"/>
    <mergeCell ref="G30:I30"/>
    <mergeCell ref="J30:L30"/>
    <mergeCell ref="M30:O30"/>
    <mergeCell ref="B31:D31"/>
    <mergeCell ref="E31:F31"/>
    <mergeCell ref="G31:I31"/>
    <mergeCell ref="J31:L31"/>
    <mergeCell ref="M31:O31"/>
    <mergeCell ref="B28:D28"/>
    <mergeCell ref="E28:F28"/>
    <mergeCell ref="G28:I28"/>
    <mergeCell ref="J28:L28"/>
    <mergeCell ref="M28:O28"/>
    <mergeCell ref="B29:D29"/>
    <mergeCell ref="E29:F29"/>
    <mergeCell ref="G29:I29"/>
    <mergeCell ref="J29:L29"/>
    <mergeCell ref="M29:O29"/>
    <mergeCell ref="B26:D26"/>
    <mergeCell ref="E26:F26"/>
    <mergeCell ref="G26:I26"/>
    <mergeCell ref="J26:L26"/>
    <mergeCell ref="M26:O26"/>
    <mergeCell ref="B27:D27"/>
    <mergeCell ref="E27:F27"/>
    <mergeCell ref="G27:I27"/>
    <mergeCell ref="J27:L27"/>
    <mergeCell ref="M27:O27"/>
    <mergeCell ref="B24:D24"/>
    <mergeCell ref="E24:F24"/>
    <mergeCell ref="G24:I24"/>
    <mergeCell ref="J24:L24"/>
    <mergeCell ref="M24:O24"/>
    <mergeCell ref="B25:D25"/>
    <mergeCell ref="E25:F25"/>
    <mergeCell ref="G25:I25"/>
    <mergeCell ref="J25:L25"/>
    <mergeCell ref="M25:O25"/>
    <mergeCell ref="B22:D22"/>
    <mergeCell ref="E22:F22"/>
    <mergeCell ref="G22:I22"/>
    <mergeCell ref="J22:L22"/>
    <mergeCell ref="M22:O22"/>
    <mergeCell ref="B23:D23"/>
    <mergeCell ref="E23:F23"/>
    <mergeCell ref="G23:I23"/>
    <mergeCell ref="J23:L23"/>
    <mergeCell ref="M23:O23"/>
    <mergeCell ref="B21:D21"/>
    <mergeCell ref="E21:F21"/>
    <mergeCell ref="G21:I21"/>
    <mergeCell ref="J21:L21"/>
    <mergeCell ref="M21:O21"/>
    <mergeCell ref="A17:B17"/>
    <mergeCell ref="C17:D17"/>
    <mergeCell ref="E17:F17"/>
    <mergeCell ref="G17:H17"/>
    <mergeCell ref="I17:J17"/>
    <mergeCell ref="K17:L17"/>
    <mergeCell ref="C11:H13"/>
    <mergeCell ref="J12:O12"/>
    <mergeCell ref="J13:O13"/>
    <mergeCell ref="A16:B16"/>
    <mergeCell ref="C16:D16"/>
    <mergeCell ref="E16:F16"/>
    <mergeCell ref="G16:H16"/>
    <mergeCell ref="I16:J16"/>
    <mergeCell ref="K16:L16"/>
    <mergeCell ref="C6:H6"/>
    <mergeCell ref="J7:L7"/>
    <mergeCell ref="C9:H9"/>
    <mergeCell ref="K9:L9"/>
    <mergeCell ref="M9:O9"/>
    <mergeCell ref="C10:H10"/>
    <mergeCell ref="J10:L10"/>
    <mergeCell ref="M10:O10"/>
    <mergeCell ref="A1:O1"/>
    <mergeCell ref="C3:H3"/>
    <mergeCell ref="N3:O3"/>
    <mergeCell ref="C4:H4"/>
    <mergeCell ref="C5:H5"/>
    <mergeCell ref="M5:O5"/>
  </mergeCells>
  <conditionalFormatting sqref="A22:L48">
    <cfRule type="notContainsBlanks" dxfId="16" priority="320">
      <formula>LEN(TRIM(A22))&gt;0</formula>
    </cfRule>
  </conditionalFormatting>
  <conditionalFormatting sqref="M22:O48">
    <cfRule type="containsBlanks" dxfId="15" priority="10">
      <formula>LEN(TRIM(M22))=0</formula>
    </cfRule>
  </conditionalFormatting>
  <conditionalFormatting sqref="A17:L17 A22:O52">
    <cfRule type="expression" dxfId="14" priority="13">
      <formula>OR($I$14="NO",$I$14="")</formula>
    </cfRule>
  </conditionalFormatting>
  <conditionalFormatting sqref="B14:I14">
    <cfRule type="expression" dxfId="13" priority="2">
      <formula>$I$14="YES"</formula>
    </cfRule>
  </conditionalFormatting>
  <conditionalFormatting sqref="I17:L17">
    <cfRule type="cellIs" dxfId="12" priority="1" operator="lessThan">
      <formula>0</formula>
    </cfRule>
  </conditionalFormatting>
  <dataValidations count="3">
    <dataValidation type="custom" allowBlank="1" showInputMessage="1" showErrorMessage="1" error="Cell contains a formula and cannot be edited." sqref="P22:P48">
      <formula1>""</formula1>
    </dataValidation>
    <dataValidation type="list" allowBlank="1" showInputMessage="1" showErrorMessage="1" sqref="I14">
      <formula1>"YES,NO"</formula1>
    </dataValidation>
    <dataValidation type="custom" allowBlank="1" showInputMessage="1" showErrorMessage="1" error="Cell contains a formula and cannot be edited." sqref="P49">
      <formula1>""</formula1>
    </dataValidation>
  </dataValidations>
  <printOptions horizontalCentered="1"/>
  <pageMargins left="0.5" right="0.5" top="0.75" bottom="0.5" header="0.3" footer="0.3"/>
  <pageSetup scale="85" fitToHeight="0" orientation="portrait" r:id="rId1"/>
  <headerFooter>
    <oddFooter>&amp;L&amp;10CP-0197 Professional Services Invoice&amp;C&amp;10Page &amp;P of &amp;N&amp;R&amp;10&amp;K000000Revised 11/12/2021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P35"/>
  <sheetViews>
    <sheetView showGridLines="0" view="pageBreakPreview" zoomScaleNormal="100" zoomScaleSheetLayoutView="100" workbookViewId="0">
      <selection activeCell="E20" sqref="E20:I20"/>
    </sheetView>
  </sheetViews>
  <sheetFormatPr defaultRowHeight="14.5" x14ac:dyDescent="0.35"/>
  <cols>
    <col min="1" max="2" width="7.7265625" customWidth="1"/>
    <col min="3" max="3" width="5.7265625" customWidth="1"/>
    <col min="4" max="4" width="7.26953125" customWidth="1"/>
    <col min="5" max="5" width="7.7265625" customWidth="1"/>
    <col min="6" max="6" width="7.26953125" customWidth="1"/>
    <col min="7" max="7" width="7.7265625" customWidth="1"/>
    <col min="8" max="8" width="9.26953125" customWidth="1"/>
    <col min="9" max="9" width="7.26953125" customWidth="1"/>
    <col min="10" max="10" width="7.7265625" customWidth="1"/>
    <col min="11" max="12" width="7.26953125" customWidth="1"/>
    <col min="14" max="14" width="4.7265625" customWidth="1"/>
  </cols>
  <sheetData>
    <row r="1" spans="1:16" ht="23.5" x14ac:dyDescent="0.35">
      <c r="A1" s="169" t="s">
        <v>69</v>
      </c>
      <c r="B1" s="169"/>
      <c r="C1" s="169"/>
      <c r="D1" s="169"/>
      <c r="E1" s="169"/>
      <c r="F1" s="169"/>
      <c r="G1" s="169"/>
      <c r="H1" s="169"/>
      <c r="I1" s="169"/>
      <c r="J1" s="169"/>
      <c r="K1" s="169"/>
      <c r="L1" s="169"/>
      <c r="M1" s="169"/>
      <c r="N1" s="169"/>
      <c r="O1" s="169"/>
    </row>
    <row r="3" spans="1:16" ht="15" customHeight="1" x14ac:dyDescent="0.35">
      <c r="A3" s="3" t="s">
        <v>3</v>
      </c>
      <c r="B3" s="4"/>
      <c r="C3" s="309" t="str">
        <f>IF('Exhibit 7 - Invoice'!C3&lt;&gt;"",'Exhibit 7 - Invoice'!C3,"")</f>
        <v/>
      </c>
      <c r="D3" s="309"/>
      <c r="E3" s="309"/>
      <c r="F3" s="309"/>
      <c r="G3" s="309"/>
      <c r="H3" s="309"/>
      <c r="I3" s="3"/>
      <c r="J3" s="3"/>
      <c r="K3" s="3"/>
      <c r="L3" s="3"/>
      <c r="M3" s="46" t="s">
        <v>16</v>
      </c>
      <c r="N3" s="306" t="str">
        <f>IF('Exhibit 7 - Invoice'!N3&lt;&gt;"",'Exhibit 7 - Invoice'!N3,"")</f>
        <v/>
      </c>
      <c r="O3" s="306"/>
      <c r="P3" s="7"/>
    </row>
    <row r="4" spans="1:16" ht="15" customHeight="1" x14ac:dyDescent="0.35">
      <c r="A4" s="1" t="s">
        <v>2</v>
      </c>
      <c r="C4" s="310" t="str">
        <f>IF('Exhibit 7 - Invoice'!C4&lt;&gt;"",'Exhibit 7 - Invoice'!C4,"")</f>
        <v/>
      </c>
      <c r="D4" s="310"/>
      <c r="E4" s="310"/>
      <c r="F4" s="310"/>
      <c r="G4" s="310"/>
      <c r="H4" s="310"/>
      <c r="P4" s="7"/>
    </row>
    <row r="5" spans="1:16" x14ac:dyDescent="0.35">
      <c r="A5" s="1" t="s">
        <v>0</v>
      </c>
      <c r="C5" s="310" t="str">
        <f>IF('Exhibit 7 - Invoice'!C5&lt;&gt;"",'Exhibit 7 - Invoice'!C5,"")</f>
        <v/>
      </c>
      <c r="D5" s="310"/>
      <c r="E5" s="310"/>
      <c r="F5" s="310"/>
      <c r="G5" s="310"/>
      <c r="H5" s="310"/>
      <c r="I5" s="3"/>
      <c r="J5" s="3"/>
      <c r="K5" s="3"/>
      <c r="L5" s="8" t="s">
        <v>99</v>
      </c>
      <c r="M5" s="307" t="str">
        <f>IF('Exhibit 7 - Invoice'!M5&lt;&gt;"",'Exhibit 7 - Invoice'!M5,"")</f>
        <v/>
      </c>
      <c r="N5" s="307"/>
      <c r="O5" s="307"/>
    </row>
    <row r="6" spans="1:16" x14ac:dyDescent="0.35">
      <c r="A6" s="1" t="s">
        <v>1</v>
      </c>
      <c r="C6" s="310" t="str">
        <f>IF('Exhibit 7 - Invoice'!C6&lt;&gt;"",'Exhibit 7 - Invoice'!C6,"")</f>
        <v/>
      </c>
      <c r="D6" s="310"/>
      <c r="E6" s="310"/>
      <c r="F6" s="310"/>
      <c r="G6" s="310"/>
      <c r="H6" s="310"/>
      <c r="I6" s="3"/>
      <c r="J6" s="3"/>
      <c r="K6" s="3"/>
      <c r="L6" s="46" t="s">
        <v>100</v>
      </c>
      <c r="M6" s="10" t="str">
        <f>IF('Exhibit 7 - Invoice'!M6&lt;&gt;"",'Exhibit 7 - Invoice'!M6,"")</f>
        <v/>
      </c>
      <c r="N6" s="9" t="s">
        <v>25</v>
      </c>
      <c r="O6" s="10" t="str">
        <f>IF('Exhibit 7 - Invoice'!O6&lt;&gt;"",'Exhibit 7 - Invoice'!O6,"")</f>
        <v/>
      </c>
    </row>
    <row r="7" spans="1:16" x14ac:dyDescent="0.35">
      <c r="C7" s="4"/>
      <c r="D7" s="4"/>
      <c r="E7" s="4"/>
      <c r="F7" s="4"/>
      <c r="G7" s="4"/>
      <c r="H7" s="4"/>
      <c r="I7" s="51"/>
      <c r="J7" s="168" t="s">
        <v>101</v>
      </c>
      <c r="K7" s="168"/>
      <c r="L7" s="168"/>
    </row>
    <row r="8" spans="1:16" x14ac:dyDescent="0.35">
      <c r="C8" s="4"/>
      <c r="D8" s="4"/>
      <c r="E8" s="4"/>
      <c r="F8" s="4"/>
      <c r="G8" s="4"/>
      <c r="H8" s="4"/>
      <c r="I8" s="4"/>
    </row>
    <row r="9" spans="1:16" x14ac:dyDescent="0.35">
      <c r="A9" s="1" t="s">
        <v>12</v>
      </c>
      <c r="C9" s="319" t="str">
        <f>IF('Exhibit 7 - Invoice'!H11&lt;&gt;"",'Exhibit 7 - Invoice'!H11,"")</f>
        <v/>
      </c>
      <c r="D9" s="319"/>
      <c r="E9" s="319"/>
      <c r="F9" s="319"/>
      <c r="G9" s="319"/>
      <c r="H9" s="319"/>
      <c r="I9" s="52"/>
      <c r="J9" s="52"/>
      <c r="K9" s="422" t="s">
        <v>22</v>
      </c>
      <c r="L9" s="422"/>
      <c r="M9" s="313" t="str">
        <f>IF('Exhibit 7 - Invoice'!H15&lt;&gt;"",'Exhibit 7 - Invoice'!H15,"")</f>
        <v/>
      </c>
      <c r="N9" s="313"/>
      <c r="O9" s="313"/>
    </row>
    <row r="10" spans="1:16" x14ac:dyDescent="0.35">
      <c r="A10" s="1" t="s">
        <v>13</v>
      </c>
      <c r="C10" s="319" t="str">
        <f>IF('Exhibit 7 - Invoice'!H12&lt;&gt;"",'Exhibit 7 - Invoice'!H12,"")</f>
        <v/>
      </c>
      <c r="D10" s="319"/>
      <c r="E10" s="319"/>
      <c r="F10" s="319"/>
      <c r="G10" s="319"/>
      <c r="H10" s="319"/>
      <c r="I10" s="53"/>
      <c r="J10" s="318" t="s">
        <v>23</v>
      </c>
      <c r="K10" s="318"/>
      <c r="L10" s="318"/>
      <c r="M10" s="314" t="str">
        <f>IF('Exhibit 7 - Invoice'!M15&lt;&gt;"",'Exhibit 7 - Invoice'!M15,"")</f>
        <v/>
      </c>
      <c r="N10" s="314"/>
      <c r="O10" s="314"/>
    </row>
    <row r="11" spans="1:16" x14ac:dyDescent="0.35">
      <c r="A11" s="1" t="s">
        <v>14</v>
      </c>
      <c r="C11" s="303" t="str">
        <f>IF('Exhibit 7 - Invoice'!H13&lt;&gt;"",'Exhibit 7 - Invoice'!H13,"")</f>
        <v/>
      </c>
      <c r="D11" s="303"/>
      <c r="E11" s="303"/>
      <c r="F11" s="303"/>
      <c r="G11" s="303"/>
      <c r="H11" s="303"/>
      <c r="I11" s="3"/>
    </row>
    <row r="12" spans="1:16" x14ac:dyDescent="0.35">
      <c r="C12" s="303"/>
      <c r="D12" s="303"/>
      <c r="E12" s="303"/>
      <c r="F12" s="303"/>
      <c r="G12" s="303"/>
      <c r="H12" s="303"/>
      <c r="I12" s="3"/>
    </row>
    <row r="13" spans="1:16" x14ac:dyDescent="0.35">
      <c r="C13" s="303"/>
      <c r="D13" s="303"/>
      <c r="E13" s="303"/>
      <c r="F13" s="303"/>
      <c r="G13" s="303"/>
      <c r="H13" s="303"/>
      <c r="I13" s="12"/>
    </row>
    <row r="15" spans="1:16" x14ac:dyDescent="0.35">
      <c r="A15" s="35"/>
      <c r="B15" s="36"/>
      <c r="C15" s="433" t="s">
        <v>102</v>
      </c>
      <c r="D15" s="433"/>
      <c r="E15" s="433"/>
      <c r="F15" s="433"/>
      <c r="G15" s="426" t="str">
        <f>M6</f>
        <v/>
      </c>
      <c r="H15" s="426"/>
      <c r="I15" s="37" t="s">
        <v>49</v>
      </c>
      <c r="J15" s="426" t="str">
        <f>O6</f>
        <v/>
      </c>
      <c r="K15" s="426"/>
      <c r="L15" s="36"/>
      <c r="M15" s="38"/>
      <c r="N15" s="37"/>
      <c r="O15" s="39"/>
    </row>
    <row r="16" spans="1:16" ht="45" customHeight="1" x14ac:dyDescent="0.35">
      <c r="A16" s="427" t="str">
        <f>IF(M10="","In accordance with the Project Agreement between the Architect/Engineer and the Los Angeles Community College District Contract No. "&amp;M9&amp;", Monthly Payments may be paid upon receipt of evidence of services rendered with Architect/Engineer’s monthly statement, and with the District’s approval.","In accordance with the Project Agreement between the Architect/Engineer and the Los Angeles Community College District Contract No. "&amp;M9&amp;", Task Order No. "&amp;M10&amp;", Monthly Payments may be paid upon receipt of evidence of services rendered with Architect/Engineer’s monthly statement, and with the District’s approval.")</f>
        <v>In accordance with the Project Agreement between the Architect/Engineer and the Los Angeles Community College District Contract No. , Monthly Payments may be paid upon receipt of evidence of services rendered with Architect/Engineer’s monthly statement, and with the District’s approval.</v>
      </c>
      <c r="B16" s="428"/>
      <c r="C16" s="428"/>
      <c r="D16" s="428"/>
      <c r="E16" s="428"/>
      <c r="F16" s="428"/>
      <c r="G16" s="428"/>
      <c r="H16" s="428"/>
      <c r="I16" s="428"/>
      <c r="J16" s="428"/>
      <c r="K16" s="428"/>
      <c r="L16" s="428"/>
      <c r="M16" s="428"/>
      <c r="N16" s="428"/>
      <c r="O16" s="429"/>
    </row>
    <row r="17" spans="1:15" s="4" customFormat="1" ht="30" customHeight="1" x14ac:dyDescent="0.35">
      <c r="A17" s="430" t="s">
        <v>70</v>
      </c>
      <c r="B17" s="431"/>
      <c r="C17" s="431"/>
      <c r="D17" s="431"/>
      <c r="E17" s="431"/>
      <c r="F17" s="431"/>
      <c r="G17" s="431"/>
      <c r="H17" s="431"/>
      <c r="I17" s="431"/>
      <c r="J17" s="431"/>
      <c r="K17" s="431"/>
      <c r="L17" s="431"/>
      <c r="M17" s="431"/>
      <c r="N17" s="431"/>
      <c r="O17" s="432"/>
    </row>
    <row r="18" spans="1:15" ht="10" customHeight="1" x14ac:dyDescent="0.35"/>
    <row r="19" spans="1:15" x14ac:dyDescent="0.35">
      <c r="A19" s="29"/>
      <c r="D19" s="423" t="s">
        <v>71</v>
      </c>
      <c r="E19" s="423"/>
      <c r="F19" s="423"/>
      <c r="G19" s="423"/>
      <c r="H19" s="423"/>
      <c r="I19" s="423"/>
      <c r="J19" s="423"/>
      <c r="K19" s="423"/>
      <c r="L19" s="423"/>
      <c r="M19" s="423"/>
      <c r="N19" s="423"/>
      <c r="O19" s="423"/>
    </row>
    <row r="20" spans="1:15" x14ac:dyDescent="0.35">
      <c r="D20" s="34" t="s">
        <v>72</v>
      </c>
      <c r="E20" s="424"/>
      <c r="F20" s="424"/>
      <c r="G20" s="424"/>
      <c r="H20" s="424"/>
      <c r="I20" s="425"/>
      <c r="J20" s="34" t="s">
        <v>73</v>
      </c>
      <c r="K20" s="424"/>
      <c r="L20" s="424"/>
      <c r="M20" s="424"/>
      <c r="N20" s="424"/>
      <c r="O20" s="425"/>
    </row>
    <row r="21" spans="1:15" s="59" customFormat="1" ht="90" customHeight="1" x14ac:dyDescent="0.35">
      <c r="A21" s="56" t="s">
        <v>76</v>
      </c>
      <c r="B21" s="57"/>
      <c r="C21" s="58"/>
      <c r="D21" s="419"/>
      <c r="E21" s="420"/>
      <c r="F21" s="420"/>
      <c r="G21" s="420"/>
      <c r="H21" s="420"/>
      <c r="I21" s="421"/>
      <c r="J21" s="419"/>
      <c r="K21" s="420"/>
      <c r="L21" s="420"/>
      <c r="M21" s="420"/>
      <c r="N21" s="420"/>
      <c r="O21" s="421"/>
    </row>
    <row r="22" spans="1:15" s="59" customFormat="1" ht="90" customHeight="1" x14ac:dyDescent="0.35">
      <c r="A22" s="56" t="s">
        <v>75</v>
      </c>
      <c r="B22" s="57"/>
      <c r="C22" s="58"/>
      <c r="D22" s="419"/>
      <c r="E22" s="420"/>
      <c r="F22" s="420"/>
      <c r="G22" s="420"/>
      <c r="H22" s="420"/>
      <c r="I22" s="421"/>
      <c r="J22" s="419"/>
      <c r="K22" s="420"/>
      <c r="L22" s="420"/>
      <c r="M22" s="420"/>
      <c r="N22" s="420"/>
      <c r="O22" s="421"/>
    </row>
    <row r="23" spans="1:15" s="59" customFormat="1" ht="90" customHeight="1" x14ac:dyDescent="0.35">
      <c r="A23" s="62" t="s">
        <v>74</v>
      </c>
      <c r="B23" s="60"/>
      <c r="C23" s="61"/>
      <c r="D23" s="436"/>
      <c r="E23" s="424"/>
      <c r="F23" s="424"/>
      <c r="G23" s="424"/>
      <c r="H23" s="424"/>
      <c r="I23" s="425"/>
      <c r="J23" s="436"/>
      <c r="K23" s="424"/>
      <c r="L23" s="424"/>
      <c r="M23" s="424"/>
      <c r="N23" s="424"/>
      <c r="O23" s="425"/>
    </row>
    <row r="24" spans="1:15" x14ac:dyDescent="0.35">
      <c r="A24" s="437" t="s">
        <v>77</v>
      </c>
      <c r="B24" s="437"/>
      <c r="C24" s="437"/>
      <c r="D24" s="437"/>
      <c r="E24" s="437"/>
      <c r="F24" s="437"/>
      <c r="G24" s="437"/>
      <c r="H24" s="437"/>
      <c r="I24" s="437"/>
      <c r="J24" s="437"/>
      <c r="K24" s="437"/>
      <c r="L24" s="437"/>
      <c r="M24" s="437"/>
      <c r="N24" s="437"/>
      <c r="O24" s="437"/>
    </row>
    <row r="25" spans="1:15" x14ac:dyDescent="0.35">
      <c r="A25" s="164" t="s">
        <v>139</v>
      </c>
      <c r="B25" s="128"/>
      <c r="C25" s="128"/>
      <c r="D25" s="128"/>
      <c r="E25" s="128"/>
      <c r="F25" s="128"/>
      <c r="G25" s="128"/>
      <c r="H25" s="128"/>
      <c r="I25" s="128"/>
      <c r="J25" s="128"/>
      <c r="K25" s="128"/>
      <c r="L25" s="128"/>
      <c r="M25" s="128"/>
      <c r="N25" s="128"/>
      <c r="O25" s="128"/>
    </row>
    <row r="26" spans="1:15" ht="26" customHeight="1" x14ac:dyDescent="0.35">
      <c r="A26" s="438" t="s">
        <v>138</v>
      </c>
      <c r="B26" s="438"/>
      <c r="C26" s="438"/>
      <c r="D26" s="438"/>
      <c r="E26" s="438"/>
      <c r="F26" s="438"/>
      <c r="G26" s="438"/>
      <c r="H26" s="438"/>
      <c r="I26" s="438"/>
      <c r="J26" s="438"/>
      <c r="K26" s="438"/>
      <c r="L26" s="438"/>
      <c r="M26" s="438"/>
      <c r="N26" s="438"/>
      <c r="O26" s="438"/>
    </row>
    <row r="27" spans="1:15" x14ac:dyDescent="0.35">
      <c r="A27" s="128" t="s">
        <v>78</v>
      </c>
      <c r="B27" s="128"/>
      <c r="C27" s="128"/>
      <c r="D27" s="128"/>
      <c r="E27" s="128"/>
      <c r="F27" s="128"/>
      <c r="G27" s="128"/>
      <c r="H27" s="128"/>
      <c r="I27" s="128"/>
      <c r="J27" s="128"/>
      <c r="K27" s="128"/>
      <c r="L27" s="128"/>
      <c r="M27" s="128"/>
      <c r="N27" s="128"/>
      <c r="O27" s="128"/>
    </row>
    <row r="28" spans="1:15" x14ac:dyDescent="0.35">
      <c r="A28" s="128"/>
      <c r="B28" s="128" t="s">
        <v>79</v>
      </c>
      <c r="C28" s="128"/>
      <c r="D28" s="128"/>
      <c r="E28" s="128"/>
      <c r="F28" s="128"/>
      <c r="G28" s="128"/>
      <c r="H28" s="128"/>
      <c r="I28" s="128"/>
      <c r="J28" s="128"/>
      <c r="K28" s="128"/>
      <c r="L28" s="128"/>
      <c r="M28" s="128"/>
      <c r="N28" s="128"/>
      <c r="O28" s="128"/>
    </row>
    <row r="29" spans="1:15" x14ac:dyDescent="0.35">
      <c r="A29" s="128"/>
      <c r="B29" s="128" t="s">
        <v>80</v>
      </c>
      <c r="C29" s="128"/>
      <c r="D29" s="128"/>
      <c r="E29" s="128"/>
      <c r="F29" s="128"/>
      <c r="G29" s="128"/>
      <c r="H29" s="128"/>
      <c r="I29" s="128"/>
      <c r="J29" s="128"/>
      <c r="K29" s="128"/>
      <c r="L29" s="128"/>
      <c r="M29" s="128"/>
      <c r="N29" s="128"/>
      <c r="O29" s="128"/>
    </row>
    <row r="30" spans="1:15" ht="32" customHeight="1" x14ac:dyDescent="0.35">
      <c r="A30" s="434" t="s">
        <v>81</v>
      </c>
      <c r="B30" s="434"/>
      <c r="C30" s="434"/>
      <c r="D30" s="434"/>
      <c r="E30" s="434"/>
      <c r="F30" s="434"/>
      <c r="G30" s="434"/>
      <c r="H30" s="434"/>
      <c r="I30" s="434"/>
      <c r="J30" s="434"/>
      <c r="K30" s="434"/>
      <c r="L30" s="434"/>
      <c r="M30" s="434"/>
      <c r="N30" s="434"/>
      <c r="O30" s="434"/>
    </row>
    <row r="31" spans="1:15" ht="5.15" customHeight="1" x14ac:dyDescent="0.35"/>
    <row r="32" spans="1:15" ht="20" customHeight="1" x14ac:dyDescent="0.35">
      <c r="A32" s="443"/>
      <c r="B32" s="443"/>
      <c r="C32" s="443"/>
      <c r="D32" s="443"/>
      <c r="E32" s="443"/>
      <c r="F32" s="443"/>
      <c r="G32" s="443"/>
      <c r="H32" s="443"/>
      <c r="I32" s="443"/>
    </row>
    <row r="33" spans="1:15" x14ac:dyDescent="0.35">
      <c r="A33" s="435" t="s">
        <v>82</v>
      </c>
      <c r="B33" s="435"/>
      <c r="C33" s="435"/>
      <c r="D33" s="435"/>
      <c r="E33" s="435"/>
      <c r="F33" s="435"/>
      <c r="G33" s="435"/>
    </row>
    <row r="34" spans="1:15" ht="20" customHeight="1" x14ac:dyDescent="0.35">
      <c r="A34" s="442"/>
      <c r="B34" s="442"/>
      <c r="C34" s="442"/>
      <c r="D34" s="442"/>
      <c r="E34" s="442"/>
      <c r="F34" s="442"/>
      <c r="G34" s="442"/>
      <c r="H34" s="442"/>
      <c r="I34" s="442"/>
      <c r="L34" s="439"/>
      <c r="M34" s="440"/>
      <c r="N34" s="440"/>
      <c r="O34" s="440"/>
    </row>
    <row r="35" spans="1:15" x14ac:dyDescent="0.35">
      <c r="A35" s="435" t="s">
        <v>95</v>
      </c>
      <c r="B35" s="435"/>
      <c r="C35" s="435"/>
      <c r="D35" s="435"/>
      <c r="E35" s="435"/>
      <c r="F35" s="435"/>
      <c r="G35" s="435"/>
      <c r="L35" s="441" t="s">
        <v>43</v>
      </c>
      <c r="M35" s="441"/>
      <c r="N35" s="441"/>
      <c r="O35" s="441"/>
    </row>
  </sheetData>
  <sheetProtection algorithmName="SHA-512" hashValue="GBdm2w6lYMnkKicpNuaWDNxierXxyrIdmNQJ/CKW8B5loqrOzA3FRvAFps+E/5kKJdrG1hkI+7XM4WwftKoqNQ==" saltValue="Cp55Bw55D8ARVa+BgBDNRw==" spinCount="100000" sheet="1" formatRows="0" selectLockedCells="1"/>
  <mergeCells count="38">
    <mergeCell ref="A35:G35"/>
    <mergeCell ref="L34:O34"/>
    <mergeCell ref="L35:O35"/>
    <mergeCell ref="A34:I34"/>
    <mergeCell ref="A32:I32"/>
    <mergeCell ref="D22:I22"/>
    <mergeCell ref="J22:O22"/>
    <mergeCell ref="A30:O30"/>
    <mergeCell ref="A33:G33"/>
    <mergeCell ref="J23:O23"/>
    <mergeCell ref="D23:I23"/>
    <mergeCell ref="A24:O24"/>
    <mergeCell ref="A26:O26"/>
    <mergeCell ref="C11:H13"/>
    <mergeCell ref="D19:O19"/>
    <mergeCell ref="E20:I20"/>
    <mergeCell ref="K20:O20"/>
    <mergeCell ref="G15:H15"/>
    <mergeCell ref="J15:K15"/>
    <mergeCell ref="A16:O16"/>
    <mergeCell ref="A17:O17"/>
    <mergeCell ref="C15:F15"/>
    <mergeCell ref="D21:I21"/>
    <mergeCell ref="J21:O21"/>
    <mergeCell ref="A1:O1"/>
    <mergeCell ref="N3:O3"/>
    <mergeCell ref="C3:H3"/>
    <mergeCell ref="C4:H4"/>
    <mergeCell ref="M5:O5"/>
    <mergeCell ref="K9:L9"/>
    <mergeCell ref="M9:O9"/>
    <mergeCell ref="C5:H5"/>
    <mergeCell ref="C6:H6"/>
    <mergeCell ref="C9:H9"/>
    <mergeCell ref="J7:L7"/>
    <mergeCell ref="J10:L10"/>
    <mergeCell ref="M10:O10"/>
    <mergeCell ref="C10:H10"/>
  </mergeCells>
  <conditionalFormatting sqref="E20:I20 A32 L34 D21:D23">
    <cfRule type="notContainsBlanks" dxfId="11" priority="12">
      <formula>LEN(TRIM(A20))&gt;0</formula>
    </cfRule>
  </conditionalFormatting>
  <conditionalFormatting sqref="K20:O20 J21:J23">
    <cfRule type="expression" dxfId="10" priority="11">
      <formula>$E$20&gt;0</formula>
    </cfRule>
  </conditionalFormatting>
  <conditionalFormatting sqref="E20:I20">
    <cfRule type="containsBlanks" dxfId="9" priority="10">
      <formula>LEN(TRIM(E20))=0</formula>
    </cfRule>
  </conditionalFormatting>
  <conditionalFormatting sqref="D21">
    <cfRule type="containsBlanks" dxfId="8" priority="9">
      <formula>LEN(TRIM(D21))=0</formula>
    </cfRule>
  </conditionalFormatting>
  <conditionalFormatting sqref="D22">
    <cfRule type="containsBlanks" dxfId="7" priority="8">
      <formula>LEN(TRIM(D22))=0</formula>
    </cfRule>
  </conditionalFormatting>
  <conditionalFormatting sqref="D23">
    <cfRule type="containsBlanks" dxfId="6" priority="7">
      <formula>LEN(TRIM(D23))=0</formula>
    </cfRule>
  </conditionalFormatting>
  <conditionalFormatting sqref="D23">
    <cfRule type="containsBlanks" dxfId="5" priority="6">
      <formula>LEN(TRIM(D23))=0</formula>
    </cfRule>
  </conditionalFormatting>
  <conditionalFormatting sqref="K20:O20">
    <cfRule type="containsBlanks" dxfId="4" priority="5">
      <formula>LEN(TRIM(K20))=0</formula>
    </cfRule>
  </conditionalFormatting>
  <conditionalFormatting sqref="J21">
    <cfRule type="containsBlanks" dxfId="3" priority="4">
      <formula>LEN(TRIM(J21))=0</formula>
    </cfRule>
  </conditionalFormatting>
  <conditionalFormatting sqref="J22">
    <cfRule type="containsBlanks" dxfId="2" priority="3">
      <formula>LEN(TRIM(J22))=0</formula>
    </cfRule>
  </conditionalFormatting>
  <conditionalFormatting sqref="J23">
    <cfRule type="containsBlanks" dxfId="1" priority="2">
      <formula>LEN(TRIM(J23))=0</formula>
    </cfRule>
  </conditionalFormatting>
  <conditionalFormatting sqref="J23">
    <cfRule type="containsBlanks" dxfId="0" priority="1">
      <formula>LEN(TRIM(J23))=0</formula>
    </cfRule>
  </conditionalFormatting>
  <printOptions horizontalCentered="1"/>
  <pageMargins left="0.5" right="0.5" top="0.75" bottom="0.5" header="0.3" footer="0.3"/>
  <pageSetup scale="85" fitToHeight="0" orientation="portrait" r:id="rId1"/>
  <headerFooter>
    <oddFooter>&amp;L&amp;10CP-0197 Professional Services Invoice&amp;C&amp;10Page &amp;P of &amp;N&amp;R&amp;10&amp;K000000Revised 11/12/2021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20" sqref="A20"/>
    </sheetView>
  </sheetViews>
  <sheetFormatPr defaultRowHeight="14.5" x14ac:dyDescent="0.35"/>
  <cols>
    <col min="1" max="1" width="50.81640625" customWidth="1"/>
    <col min="3" max="3" width="38.7265625" bestFit="1" customWidth="1"/>
  </cols>
  <sheetData>
    <row r="1" spans="1:3" x14ac:dyDescent="0.35">
      <c r="A1" t="s">
        <v>33</v>
      </c>
      <c r="C1" t="s">
        <v>68</v>
      </c>
    </row>
    <row r="2" spans="1:3" x14ac:dyDescent="0.35">
      <c r="A2" t="s">
        <v>34</v>
      </c>
      <c r="C2" t="s">
        <v>62</v>
      </c>
    </row>
    <row r="3" spans="1:3" x14ac:dyDescent="0.35">
      <c r="A3" t="s">
        <v>35</v>
      </c>
      <c r="C3" t="s">
        <v>27</v>
      </c>
    </row>
    <row r="4" spans="1:3" x14ac:dyDescent="0.35">
      <c r="A4" t="s">
        <v>36</v>
      </c>
    </row>
    <row r="5" spans="1:3" x14ac:dyDescent="0.35">
      <c r="A5" t="s">
        <v>37</v>
      </c>
    </row>
    <row r="6" spans="1:3" x14ac:dyDescent="0.35">
      <c r="A6" t="s">
        <v>38</v>
      </c>
    </row>
    <row r="7" spans="1:3" x14ac:dyDescent="0.35">
      <c r="A7" t="s">
        <v>39</v>
      </c>
    </row>
    <row r="8" spans="1:3" x14ac:dyDescent="0.35">
      <c r="A8" t="s">
        <v>40</v>
      </c>
    </row>
    <row r="9" spans="1:3" x14ac:dyDescent="0.35">
      <c r="A9" t="s">
        <v>41</v>
      </c>
    </row>
    <row r="10" spans="1:3" x14ac:dyDescent="0.35">
      <c r="A10" t="s">
        <v>104</v>
      </c>
    </row>
    <row r="11" spans="1:3" x14ac:dyDescent="0.35">
      <c r="A11" t="s">
        <v>103</v>
      </c>
    </row>
    <row r="12" spans="1:3" x14ac:dyDescent="0.35">
      <c r="A12" t="s">
        <v>94</v>
      </c>
    </row>
    <row r="13" spans="1:3" x14ac:dyDescent="0.35">
      <c r="A13" t="s">
        <v>93</v>
      </c>
    </row>
  </sheetData>
  <sheetProtection algorithmName="SHA-512" hashValue="PkS3aBI78OEYLcxIBiyf2Rdp3gomxMUbwpM2FuJcjn+gOw0fuJZ5gS8J9IcVwaqX3ZW18e8nfrEAzekrPYPGOQ==" saltValue="H51ohWks9UprRdjguTiTO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Exhibit 7 - Invoice</vt:lpstr>
      <vt:lpstr>Progressive-Fixed Fee</vt:lpstr>
      <vt:lpstr>Hourly-Unit</vt:lpstr>
      <vt:lpstr>Reimbursables</vt:lpstr>
      <vt:lpstr>Release of Retention</vt:lpstr>
      <vt:lpstr>Monthly Progress Report</vt:lpstr>
      <vt:lpstr>List</vt:lpstr>
      <vt:lpstr>'Exhibit 7 - Invoice'!Print_Area</vt:lpstr>
      <vt:lpstr>'Hourly-Unit'!Print_Area</vt:lpstr>
      <vt:lpstr>'Monthly Progress Report'!Print_Area</vt:lpstr>
      <vt:lpstr>'Progressive-Fixed Fee'!Print_Area</vt:lpstr>
      <vt:lpstr>Reimbursables!Print_Area</vt:lpstr>
      <vt:lpstr>'Release of Retention'!Print_Area</vt:lpstr>
      <vt:lpstr>'Monthly Progress Report'!Print_Titles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Ulysses Gatdula</dc:creator>
  <cp:lastModifiedBy>Ulysses Gatdula</cp:lastModifiedBy>
  <cp:lastPrinted>2021-10-29T23:48:03Z</cp:lastPrinted>
  <dcterms:created xsi:type="dcterms:W3CDTF">2019-12-20T17:16:53Z</dcterms:created>
  <dcterms:modified xsi:type="dcterms:W3CDTF">2021-11-12T22:08:59Z</dcterms:modified>
</cp:coreProperties>
</file>