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60" windowWidth="23040" windowHeight="9915" activeTab="1"/>
  </bookViews>
  <sheets>
    <sheet name="Punch List Summary Page" sheetId="1" r:id="rId1"/>
    <sheet name="Final Completion Punch List" sheetId="3" r:id="rId2"/>
    <sheet name="List" sheetId="2" state="hidden" r:id="rId3"/>
  </sheets>
  <definedNames>
    <definedName name="_xlnm._FilterDatabase" localSheetId="1" hidden="1">'Final Completion Punch List'!$A$19:$S$19</definedName>
    <definedName name="_xlnm.Print_Titles" localSheetId="1">'Final Completion Punch List'!$19:$19</definedName>
  </definedNames>
  <calcPr calcId="145621"/>
</workbook>
</file>

<file path=xl/calcChain.xml><?xml version="1.0" encoding="utf-8"?>
<calcChain xmlns="http://schemas.openxmlformats.org/spreadsheetml/2006/main">
  <c r="C39" i="1" l="1"/>
  <c r="C38" i="1"/>
  <c r="C37" i="1"/>
  <c r="C36" i="1"/>
  <c r="C35" i="1"/>
  <c r="C34" i="1"/>
  <c r="C33" i="1"/>
  <c r="C32" i="1"/>
  <c r="C31" i="1"/>
  <c r="C30" i="1"/>
  <c r="C29" i="1"/>
  <c r="C27" i="1"/>
  <c r="C28" i="1"/>
  <c r="H97" i="3"/>
  <c r="H96" i="3" l="1"/>
  <c r="C40" i="1" l="1"/>
  <c r="C10" i="1"/>
  <c r="C16" i="1"/>
  <c r="C15" i="1"/>
  <c r="C14" i="1"/>
  <c r="C13" i="1"/>
  <c r="C12" i="1"/>
  <c r="C11" i="1"/>
  <c r="A22" i="3" l="1"/>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20" i="3"/>
  <c r="A21" i="3"/>
  <c r="H15" i="1"/>
  <c r="I10" i="1" l="1"/>
  <c r="J31" i="1" l="1"/>
  <c r="J30" i="1"/>
  <c r="J39" i="1" l="1"/>
  <c r="J38" i="1"/>
  <c r="J37" i="1"/>
  <c r="J36" i="1"/>
  <c r="J35" i="1"/>
  <c r="J34" i="1"/>
  <c r="J33" i="1"/>
  <c r="J32" i="1"/>
  <c r="J29" i="1"/>
  <c r="J28" i="1"/>
  <c r="J27" i="1"/>
  <c r="J40" i="1" l="1"/>
  <c r="J41" i="1" s="1"/>
  <c r="J43" i="1" s="1"/>
  <c r="H10" i="1"/>
  <c r="H14" i="1"/>
  <c r="H13" i="1"/>
  <c r="H12" i="1"/>
  <c r="H11" i="1"/>
  <c r="S90" i="3" l="1"/>
  <c r="S91" i="3"/>
  <c r="S95" i="3" s="1"/>
  <c r="S92" i="3"/>
  <c r="S96" i="3" l="1"/>
  <c r="S98" i="3" s="1"/>
</calcChain>
</file>

<file path=xl/comments1.xml><?xml version="1.0" encoding="utf-8"?>
<comments xmlns="http://schemas.openxmlformats.org/spreadsheetml/2006/main">
  <authors>
    <author>Ulysses Gatdula</author>
  </authors>
  <commentList>
    <comment ref="C10" authorId="0">
      <text>
        <r>
          <rPr>
            <sz val="9"/>
            <color indexed="81"/>
            <rFont val="Tahoma"/>
            <family val="2"/>
          </rPr>
          <t xml:space="preserve">Complete the </t>
        </r>
        <r>
          <rPr>
            <b/>
            <sz val="9"/>
            <color indexed="81"/>
            <rFont val="Tahoma"/>
            <family val="2"/>
          </rPr>
          <t>Final Completion Punch List</t>
        </r>
        <r>
          <rPr>
            <sz val="9"/>
            <color indexed="81"/>
            <rFont val="Tahoma"/>
            <family val="2"/>
          </rPr>
          <t xml:space="preserve"> first. All project information fields will autopopulate the Punch List Summary Page with the same information.</t>
        </r>
      </text>
    </comment>
    <comment ref="A26" authorId="0">
      <text>
        <r>
          <rPr>
            <sz val="9"/>
            <color indexed="81"/>
            <rFont val="Tahoma"/>
            <family val="2"/>
          </rPr>
          <t xml:space="preserve">The table automatically sums the FCE amounts for </t>
        </r>
        <r>
          <rPr>
            <u/>
            <sz val="9"/>
            <color indexed="81"/>
            <rFont val="Tahoma"/>
            <family val="2"/>
          </rPr>
          <t>all remaining incomplete punch list items</t>
        </r>
        <r>
          <rPr>
            <sz val="9"/>
            <color indexed="81"/>
            <rFont val="Tahoma"/>
            <family val="2"/>
          </rPr>
          <t xml:space="preserve"> from the Final Completion Punch List by Item Type.</t>
        </r>
      </text>
    </comment>
    <comment ref="J43" authorId="0">
      <text>
        <r>
          <rPr>
            <b/>
            <u/>
            <sz val="9"/>
            <color indexed="81"/>
            <rFont val="Tahoma"/>
            <family val="2"/>
          </rPr>
          <t>IMPORTANT</t>
        </r>
        <r>
          <rPr>
            <b/>
            <sz val="9"/>
            <color indexed="81"/>
            <rFont val="Tahoma"/>
            <family val="2"/>
          </rPr>
          <t>:</t>
        </r>
        <r>
          <rPr>
            <sz val="9"/>
            <color indexed="81"/>
            <rFont val="Tahoma"/>
            <family val="2"/>
          </rPr>
          <t xml:space="preserve"> The “Total Withhold for Remaining Contract Items (x150%)" (Double underline) on the Punch List Summary Page must equal the “Total Withhold For Remaining Contract Items (x150%)" (Double underline) on the Final Completion Punch List.
  • If the numbers are </t>
        </r>
        <r>
          <rPr>
            <b/>
            <u/>
            <sz val="9"/>
            <color indexed="81"/>
            <rFont val="Tahoma"/>
            <family val="2"/>
          </rPr>
          <t>not equal</t>
        </r>
        <r>
          <rPr>
            <sz val="9"/>
            <color indexed="81"/>
            <rFont val="Tahoma"/>
            <family val="2"/>
          </rPr>
          <t xml:space="preserve">, the number will turn red 
    and will appear in a red box.
  • If the numbers are </t>
        </r>
        <r>
          <rPr>
            <b/>
            <u/>
            <sz val="9"/>
            <color indexed="81"/>
            <rFont val="Tahoma"/>
            <family val="2"/>
          </rPr>
          <t>not equal</t>
        </r>
        <r>
          <rPr>
            <sz val="9"/>
            <color indexed="81"/>
            <rFont val="Tahoma"/>
            <family val="2"/>
          </rPr>
          <t>, then the Item Type has 
    not been selected for one or more punch list items.</t>
        </r>
      </text>
    </comment>
  </commentList>
</comments>
</file>

<file path=xl/comments2.xml><?xml version="1.0" encoding="utf-8"?>
<comments xmlns="http://schemas.openxmlformats.org/spreadsheetml/2006/main">
  <authors>
    <author>Ulysses Gatdula</author>
  </authors>
  <commentList>
    <comment ref="C9" authorId="0">
      <text>
        <r>
          <rPr>
            <sz val="9"/>
            <color indexed="81"/>
            <rFont val="Tahoma"/>
            <family val="2"/>
          </rPr>
          <t>All project information fields will autopopulate the Punch List Summary Page with the same information.</t>
        </r>
      </text>
    </comment>
    <comment ref="K9" authorId="0">
      <text>
        <r>
          <rPr>
            <sz val="9"/>
            <color indexed="81"/>
            <rFont val="Tahoma"/>
            <family val="2"/>
          </rPr>
          <t xml:space="preserve">Update the </t>
        </r>
        <r>
          <rPr>
            <b/>
            <sz val="9"/>
            <color indexed="81"/>
            <rFont val="Tahoma"/>
            <family val="2"/>
          </rPr>
          <t>Revision Number</t>
        </r>
        <r>
          <rPr>
            <sz val="9"/>
            <color indexed="81"/>
            <rFont val="Tahoma"/>
            <family val="2"/>
          </rPr>
          <t xml:space="preserve"> for every revision to the Final Completion Punch List.
  • Select "</t>
        </r>
        <r>
          <rPr>
            <b/>
            <sz val="9"/>
            <color indexed="81"/>
            <rFont val="Tahoma"/>
            <family val="2"/>
          </rPr>
          <t>Substantial Completion</t>
        </r>
        <r>
          <rPr>
            <sz val="9"/>
            <color indexed="81"/>
            <rFont val="Tahoma"/>
            <family val="2"/>
          </rPr>
          <t>” if it is the final version of the punch list 
    at Substantial Completion.
      - This will be the punch list that will be submitted with the Notice of Substantial 
         Completion (Form CP-0110).
  • Select “</t>
        </r>
        <r>
          <rPr>
            <b/>
            <sz val="9"/>
            <color indexed="81"/>
            <rFont val="Tahoma"/>
            <family val="2"/>
          </rPr>
          <t>Progress Revision</t>
        </r>
        <r>
          <rPr>
            <sz val="9"/>
            <color indexed="81"/>
            <rFont val="Tahoma"/>
            <family val="2"/>
          </rPr>
          <t>” if the punch list is updated after Substantial 
    Completion for any items that were completed, but before Final Completion has 
    been reached.
  • Select “</t>
        </r>
        <r>
          <rPr>
            <b/>
            <sz val="9"/>
            <color indexed="81"/>
            <rFont val="Tahoma"/>
            <family val="2"/>
          </rPr>
          <t>Final Completion</t>
        </r>
        <r>
          <rPr>
            <sz val="9"/>
            <color indexed="81"/>
            <rFont val="Tahoma"/>
            <family val="2"/>
          </rPr>
          <t>” if all punch list items have been completed and 
    Final Completion has been reached
      - This will be the punch list that will be submitted with the Notice of Final 
        Completion (Form CP-0115)</t>
        </r>
      </text>
    </comment>
    <comment ref="A19" authorId="0">
      <text>
        <r>
          <rPr>
            <sz val="9"/>
            <color indexed="81"/>
            <rFont val="Tahoma"/>
            <family val="2"/>
          </rPr>
          <t xml:space="preserve">To insert additional rows:
 1. Select one or more row numbers to 
     the left of the Item Count column
     (e.g., Item Count #1 is Row 20).
 2. </t>
        </r>
        <r>
          <rPr>
            <b/>
            <sz val="9"/>
            <color indexed="81"/>
            <rFont val="Tahoma"/>
            <family val="2"/>
          </rPr>
          <t>Hold</t>
        </r>
        <r>
          <rPr>
            <sz val="9"/>
            <color indexed="81"/>
            <rFont val="Tahoma"/>
            <family val="2"/>
          </rPr>
          <t xml:space="preserve"> </t>
        </r>
        <r>
          <rPr>
            <b/>
            <sz val="9"/>
            <color indexed="81"/>
            <rFont val="Tahoma"/>
            <family val="2"/>
          </rPr>
          <t>Ctrl and press the "+" button</t>
        </r>
        <r>
          <rPr>
            <sz val="9"/>
            <color indexed="81"/>
            <rFont val="Tahoma"/>
            <family val="2"/>
          </rPr>
          <t xml:space="preserve"> 
     repeatedly.
To delete rows:
 1. Select one or more row numbers.
 2. Right-click the row number.
 3. Select "Delete."</t>
        </r>
      </text>
    </comment>
    <comment ref="B19" authorId="0">
      <text>
        <r>
          <rPr>
            <sz val="9"/>
            <color indexed="81"/>
            <rFont val="Tahoma"/>
            <family val="2"/>
          </rPr>
          <t xml:space="preserve">Use the drop-down menu to select the Item Type for each punch list item. Use the Filter Feature to select one or more Item Types to Limit your view of specific punch list items.
</t>
        </r>
        <r>
          <rPr>
            <b/>
            <u/>
            <sz val="9"/>
            <color indexed="81"/>
            <rFont val="Tahoma"/>
            <family val="2"/>
          </rPr>
          <t>IMPORTANT</t>
        </r>
        <r>
          <rPr>
            <b/>
            <sz val="9"/>
            <color indexed="81"/>
            <rFont val="Tahoma"/>
            <family val="2"/>
          </rPr>
          <t>:</t>
        </r>
        <r>
          <rPr>
            <sz val="9"/>
            <color indexed="81"/>
            <rFont val="Tahoma"/>
            <family val="2"/>
          </rPr>
          <t xml:space="preserve"> The Item Type </t>
        </r>
        <r>
          <rPr>
            <b/>
            <u/>
            <sz val="9"/>
            <color indexed="81"/>
            <rFont val="Tahoma"/>
            <family val="2"/>
          </rPr>
          <t>must</t>
        </r>
        <r>
          <rPr>
            <sz val="9"/>
            <color indexed="81"/>
            <rFont val="Tahoma"/>
            <family val="2"/>
          </rPr>
          <t xml:space="preserve"> be selected in order for the corresponding Fair Cost Estimate (FCE) dollar amount to be included in the Summary of Outstanding Contract Items table on the Punch List Summary Page. </t>
        </r>
      </text>
    </comment>
    <comment ref="D19" authorId="0">
      <text>
        <r>
          <rPr>
            <sz val="9"/>
            <color indexed="81"/>
            <rFont val="Tahoma"/>
            <family val="2"/>
          </rPr>
          <t>Be specific (e.g., building, room, gridlines, etc.)</t>
        </r>
      </text>
    </comment>
    <comment ref="E19" authorId="0">
      <text>
        <r>
          <rPr>
            <sz val="9"/>
            <color indexed="81"/>
            <rFont val="Tahoma"/>
            <family val="2"/>
          </rPr>
          <t>If available. Photos are encouraged during site inspections.</t>
        </r>
      </text>
    </comment>
    <comment ref="F19" authorId="0">
      <text>
        <r>
          <rPr>
            <sz val="9"/>
            <color indexed="81"/>
            <rFont val="Tahoma"/>
            <family val="2"/>
          </rPr>
          <t>e.g., CPT, IOR, AOR, College Facilities, etc.</t>
        </r>
      </text>
    </comment>
    <comment ref="G19" authorId="0">
      <text>
        <r>
          <rPr>
            <sz val="9"/>
            <color indexed="81"/>
            <rFont val="Tahoma"/>
            <family val="2"/>
          </rPr>
          <t>Item identified in which open item list/log, and which item number 
(e.g., Non-Compliance Notice Log #4, Deficiency/Deviation Notice Log #3, Notice of Concern Log #12, DSA Field Trip Note Log #19, AOR Punch List #4, etc.)</t>
        </r>
      </text>
    </comment>
    <comment ref="H19" authorId="0">
      <text>
        <r>
          <rPr>
            <sz val="9"/>
            <color indexed="81"/>
            <rFont val="Tahoma"/>
            <family val="2"/>
          </rPr>
          <t>Date of open item list/log referenced</t>
        </r>
      </text>
    </comment>
    <comment ref="I19" authorId="0">
      <text>
        <r>
          <rPr>
            <sz val="9"/>
            <color indexed="81"/>
            <rFont val="Tahoma"/>
            <family val="2"/>
          </rPr>
          <t>If the punch list item is included in a separate list that is attached to this form, identify the</t>
        </r>
        <r>
          <rPr>
            <b/>
            <sz val="9"/>
            <color indexed="81"/>
            <rFont val="Tahoma"/>
            <family val="2"/>
          </rPr>
          <t xml:space="preserve"> List Reference Location</t>
        </r>
        <r>
          <rPr>
            <sz val="9"/>
            <color indexed="81"/>
            <rFont val="Tahoma"/>
            <family val="2"/>
          </rPr>
          <t xml:space="preserve">, the </t>
        </r>
        <r>
          <rPr>
            <b/>
            <sz val="9"/>
            <color indexed="81"/>
            <rFont val="Tahoma"/>
            <family val="2"/>
          </rPr>
          <t>List Date</t>
        </r>
        <r>
          <rPr>
            <sz val="9"/>
            <color indexed="81"/>
            <rFont val="Tahoma"/>
            <family val="2"/>
          </rPr>
          <t xml:space="preserve">, and use the drop-down list in the </t>
        </r>
        <r>
          <rPr>
            <b/>
            <sz val="9"/>
            <color indexed="81"/>
            <rFont val="Tahoma"/>
            <family val="2"/>
          </rPr>
          <t>List Attached</t>
        </r>
        <r>
          <rPr>
            <sz val="9"/>
            <color indexed="81"/>
            <rFont val="Tahoma"/>
            <family val="2"/>
          </rPr>
          <t xml:space="preserve"> column to select “</t>
        </r>
        <r>
          <rPr>
            <b/>
            <sz val="9"/>
            <color indexed="81"/>
            <rFont val="Tahoma"/>
            <family val="2"/>
          </rPr>
          <t>x</t>
        </r>
        <r>
          <rPr>
            <sz val="9"/>
            <color indexed="81"/>
            <rFont val="Tahoma"/>
            <family val="2"/>
          </rPr>
          <t>”</t>
        </r>
      </text>
    </comment>
    <comment ref="J19" authorId="0">
      <text>
        <r>
          <rPr>
            <sz val="9"/>
            <color indexed="81"/>
            <rFont val="Tahoma"/>
            <family val="2"/>
          </rPr>
          <t>e.g., Plan sheet and location, Specification division and section, General Conditions section, Change Order No., or other reference in Contract Documents.</t>
        </r>
      </text>
    </comment>
    <comment ref="K19" authorId="0">
      <text>
        <r>
          <rPr>
            <sz val="9"/>
            <color indexed="81"/>
            <rFont val="Tahoma"/>
            <family val="2"/>
          </rPr>
          <t>Party/Parties responsible for completing items (e.g., General Contractor, AOR, IOR, Government Agency, CPT, College, etc.)</t>
        </r>
      </text>
    </comment>
    <comment ref="L19" authorId="0">
      <text>
        <r>
          <rPr>
            <sz val="9"/>
            <color indexed="81"/>
            <rFont val="Tahoma"/>
            <family val="2"/>
          </rPr>
          <t>If the item requires government agency approval, identify which agency (e.g., DSA, City of LA, MTA, LABOE, LAUFD, etc.)</t>
        </r>
      </text>
    </comment>
    <comment ref="M19" authorId="0">
      <text>
        <r>
          <rPr>
            <sz val="9"/>
            <color indexed="81"/>
            <rFont val="Tahoma"/>
            <family val="2"/>
          </rPr>
          <t>Should be marked with an "</t>
        </r>
        <r>
          <rPr>
            <b/>
            <sz val="9"/>
            <color indexed="81"/>
            <rFont val="Tahoma"/>
            <family val="2"/>
          </rPr>
          <t>x</t>
        </r>
        <r>
          <rPr>
            <sz val="9"/>
            <color indexed="81"/>
            <rFont val="Tahoma"/>
            <family val="2"/>
          </rPr>
          <t>" by Contractor if it disputes any items.  General Conditions require the contractor to “note its objection on the Final Completion Punch List” and promptly sign and deliver to the CPD and Design Consultant.  This box may also be marked by the AOR or IOR, so long as it is noted in the “Comments/Notes” box who is disputing.</t>
        </r>
      </text>
    </comment>
    <comment ref="N19" authorId="0">
      <text>
        <r>
          <rPr>
            <sz val="9"/>
            <color indexed="81"/>
            <rFont val="Tahoma"/>
            <family val="2"/>
          </rPr>
          <t>May include reasoning for disputing the open item, who is disputing the item, action items for those with responsibility, background, updates, etc.</t>
        </r>
      </text>
    </comment>
    <comment ref="O19" authorId="0">
      <text>
        <r>
          <rPr>
            <sz val="9"/>
            <color indexed="81"/>
            <rFont val="Tahoma"/>
            <family val="2"/>
          </rPr>
          <t>Identify who approved the item as complete.</t>
        </r>
      </text>
    </comment>
    <comment ref="P19" authorId="0">
      <text>
        <r>
          <rPr>
            <sz val="9"/>
            <color indexed="81"/>
            <rFont val="Tahoma"/>
            <family val="2"/>
          </rPr>
          <t xml:space="preserve">  • If the punch list item is </t>
        </r>
        <r>
          <rPr>
            <b/>
            <u/>
            <sz val="9"/>
            <color indexed="81"/>
            <rFont val="Tahoma"/>
            <family val="2"/>
          </rPr>
          <t>not completed</t>
        </r>
        <r>
          <rPr>
            <sz val="9"/>
            <color indexed="81"/>
            <rFont val="Tahoma"/>
            <family val="2"/>
          </rPr>
          <t xml:space="preserve">, 
    leave the Date Accepted field </t>
        </r>
        <r>
          <rPr>
            <b/>
            <sz val="9"/>
            <color indexed="81"/>
            <rFont val="Tahoma"/>
            <family val="2"/>
          </rPr>
          <t>blank.</t>
        </r>
        <r>
          <rPr>
            <sz val="9"/>
            <color indexed="81"/>
            <rFont val="Tahoma"/>
            <family val="2"/>
          </rPr>
          <t xml:space="preserve">
  • If the punch list item is </t>
        </r>
        <r>
          <rPr>
            <b/>
            <u/>
            <sz val="9"/>
            <color indexed="81"/>
            <rFont val="Tahoma"/>
            <family val="2"/>
          </rPr>
          <t xml:space="preserve">completed and 
</t>
        </r>
        <r>
          <rPr>
            <b/>
            <sz val="9"/>
            <color indexed="81"/>
            <rFont val="Tahoma"/>
            <family val="2"/>
          </rPr>
          <t xml:space="preserve">    </t>
        </r>
        <r>
          <rPr>
            <b/>
            <u/>
            <sz val="9"/>
            <color indexed="81"/>
            <rFont val="Tahoma"/>
            <family val="2"/>
          </rPr>
          <t>accepted</t>
        </r>
        <r>
          <rPr>
            <sz val="9"/>
            <color indexed="81"/>
            <rFont val="Tahoma"/>
            <family val="2"/>
          </rPr>
          <t xml:space="preserve">, enter the Date Accepted. 
    </t>
        </r>
        <r>
          <rPr>
            <b/>
            <u/>
            <sz val="9"/>
            <color indexed="81"/>
            <rFont val="Tahoma"/>
            <family val="2"/>
          </rPr>
          <t>DO NOT</t>
        </r>
        <r>
          <rPr>
            <sz val="9"/>
            <color indexed="81"/>
            <rFont val="Tahoma"/>
            <family val="2"/>
          </rPr>
          <t xml:space="preserve"> change the FCE amount to $0.00.
</t>
        </r>
        <r>
          <rPr>
            <b/>
            <u/>
            <sz val="9"/>
            <color indexed="81"/>
            <rFont val="Tahoma"/>
            <family val="2"/>
          </rPr>
          <t>IMPORTANT</t>
        </r>
        <r>
          <rPr>
            <sz val="9"/>
            <color indexed="81"/>
            <rFont val="Tahoma"/>
            <family val="2"/>
          </rPr>
          <t>: The totals are separated by punch list items that have or have not been completed (i.e. with or without a Date Accepted)</t>
        </r>
      </text>
    </comment>
    <comment ref="Q19" authorId="0">
      <text>
        <r>
          <rPr>
            <sz val="9"/>
            <color indexed="81"/>
            <rFont val="Tahoma"/>
            <family val="2"/>
          </rPr>
          <t>May include quantity of outstanding materials to substantiate FCE.</t>
        </r>
      </text>
    </comment>
    <comment ref="R19" authorId="0">
      <text>
        <r>
          <rPr>
            <sz val="9"/>
            <color indexed="81"/>
            <rFont val="Tahoma"/>
            <family val="2"/>
          </rPr>
          <t>e.g., SF, LF, CY, etc.</t>
        </r>
      </text>
    </comment>
    <comment ref="S92" authorId="0">
      <text>
        <r>
          <rPr>
            <b/>
            <sz val="9"/>
            <color indexed="81"/>
            <rFont val="Tahoma"/>
            <family val="2"/>
          </rPr>
          <t>At Substantial Completion:</t>
        </r>
        <r>
          <rPr>
            <sz val="9"/>
            <color indexed="81"/>
            <rFont val="Tahoma"/>
            <family val="2"/>
          </rPr>
          <t xml:space="preserve">
  • All punch list items should be incomplete.
  • The Date Accepted fields should all be blank.
  • The “Total Amount for Accepted/Completed 
     Punch List Items” should be zero.
  • The “Total Withhold for Remaining Contract 
     Items” should be equal to the “Total Punch List 
     Amount.”
</t>
        </r>
        <r>
          <rPr>
            <b/>
            <sz val="9"/>
            <color indexed="81"/>
            <rFont val="Tahoma"/>
            <family val="2"/>
          </rPr>
          <t>As the project approaches Final Completion:</t>
        </r>
        <r>
          <rPr>
            <sz val="9"/>
            <color indexed="81"/>
            <rFont val="Tahoma"/>
            <family val="2"/>
          </rPr>
          <t xml:space="preserve">
  • The number of accepted/completed punch list 
     items should increase.
  • The number of dates entered in the Date 
     Accepted field should increase.
  • The “Total Amount for Accepted/Completed 
     Punch List Items” should increase.
  • The “Total Withhold for Remaining Contract 
     Items” should decrease.
  • The “Total Punch List Amount” should not 
     change.
</t>
        </r>
        <r>
          <rPr>
            <b/>
            <sz val="9"/>
            <color indexed="81"/>
            <rFont val="Tahoma"/>
            <family val="2"/>
          </rPr>
          <t>At Final Completion</t>
        </r>
        <r>
          <rPr>
            <sz val="9"/>
            <color indexed="81"/>
            <rFont val="Tahoma"/>
            <family val="2"/>
          </rPr>
          <t>:
  • All punch list items should be complete.
  • The Date Accepted fields should all contain 
     dates.
  • The “Total Amount for Accepted/Completed 
     Punch List Items” should equal to the “Total 
     Punch List Amount.”
  • The “Total Withhold for Remaining Contract 
     Items” should be zero.</t>
        </r>
      </text>
    </comment>
    <comment ref="S96" authorId="0">
      <text>
        <r>
          <rPr>
            <b/>
            <sz val="9"/>
            <color indexed="81"/>
            <rFont val="Tahoma"/>
            <family val="2"/>
          </rPr>
          <t>150% markup</t>
        </r>
        <r>
          <rPr>
            <sz val="9"/>
            <color indexed="81"/>
            <rFont val="Tahoma"/>
            <family val="2"/>
          </rPr>
          <t xml:space="preserve"> is automatically calculated</t>
        </r>
      </text>
    </comment>
    <comment ref="S98" authorId="0">
      <text>
        <r>
          <rPr>
            <b/>
            <u/>
            <sz val="9"/>
            <color indexed="81"/>
            <rFont val="Tahoma"/>
            <family val="2"/>
          </rPr>
          <t>IMPORTANT</t>
        </r>
        <r>
          <rPr>
            <sz val="9"/>
            <color indexed="81"/>
            <rFont val="Tahoma"/>
            <family val="2"/>
          </rPr>
          <t xml:space="preserve">: The “Total Withhold for Remaining Contract Items (x150%)" (Double underline) on the Punch List Summary Page must equal the “Total Withhold For Remaining Contract Items (x150%)" (Double underline) on the Final Completion Punch List.
  • If the numbers are </t>
        </r>
        <r>
          <rPr>
            <b/>
            <u/>
            <sz val="9"/>
            <color indexed="81"/>
            <rFont val="Tahoma"/>
            <family val="2"/>
          </rPr>
          <t>not equal</t>
        </r>
        <r>
          <rPr>
            <sz val="9"/>
            <color indexed="81"/>
            <rFont val="Tahoma"/>
            <family val="2"/>
          </rPr>
          <t xml:space="preserve">, the number will 
    turn red and will appear in a red box.
  • If the numbers are </t>
        </r>
        <r>
          <rPr>
            <b/>
            <u/>
            <sz val="9"/>
            <color indexed="81"/>
            <rFont val="Tahoma"/>
            <family val="2"/>
          </rPr>
          <t>not equal</t>
        </r>
        <r>
          <rPr>
            <sz val="9"/>
            <color indexed="81"/>
            <rFont val="Tahoma"/>
            <family val="2"/>
          </rPr>
          <t>, then the Item 
    Type has not been selected for one or more 
    punch list items.</t>
        </r>
      </text>
    </comment>
  </commentList>
</comments>
</file>

<file path=xl/sharedStrings.xml><?xml version="1.0" encoding="utf-8"?>
<sst xmlns="http://schemas.openxmlformats.org/spreadsheetml/2006/main" count="145" uniqueCount="95">
  <si>
    <t xml:space="preserve"> </t>
  </si>
  <si>
    <t>Warranty Documents</t>
  </si>
  <si>
    <t>DATE:</t>
  </si>
  <si>
    <t>COLLEGE:</t>
  </si>
  <si>
    <t>PROJECT NAME:</t>
  </si>
  <si>
    <t>PROJECT FINANCIAL ID#:</t>
  </si>
  <si>
    <t>CONTRACT NO.:</t>
  </si>
  <si>
    <t>CONTRACTOR NAME:</t>
  </si>
  <si>
    <t>DSA  A #:</t>
  </si>
  <si>
    <t>CPT PROJECT MANAGER:</t>
  </si>
  <si>
    <t>ITEM COUNT</t>
  </si>
  <si>
    <t>Attic Stock</t>
  </si>
  <si>
    <t>DATE</t>
  </si>
  <si>
    <t>CONTRACT REFERENCE LOCATION</t>
  </si>
  <si>
    <t>LOS ANGELES COMMUNITY COLLEGE DISTRICT</t>
  </si>
  <si>
    <t>DEPARTMENT OF FACILITIES PLANNING AND DEVELOPMENT</t>
  </si>
  <si>
    <t>SUSTAINABLE BUILDING PROGRAM</t>
  </si>
  <si>
    <t>COMMISSIONING:</t>
  </si>
  <si>
    <t>(+) ADDITIONAL 50%</t>
  </si>
  <si>
    <t>SIGNATURE</t>
  </si>
  <si>
    <t>(FORM CC-0010)</t>
  </si>
  <si>
    <t>Punch List Item</t>
  </si>
  <si>
    <t>Final Clean Up</t>
  </si>
  <si>
    <t>Testing &amp; Inspection</t>
  </si>
  <si>
    <t>Building Flush Out for HVAC</t>
  </si>
  <si>
    <t>Required Documents</t>
  </si>
  <si>
    <t>Repair of Defective Work</t>
  </si>
  <si>
    <t>Other</t>
  </si>
  <si>
    <t>ITEM TYPE</t>
  </si>
  <si>
    <t>O&amp;M Manuals</t>
  </si>
  <si>
    <t>FINAL COMPLETION PUNCH LIST</t>
  </si>
  <si>
    <r>
      <t xml:space="preserve">CPT PROJECT MANAGER </t>
    </r>
    <r>
      <rPr>
        <sz val="10"/>
        <color theme="1"/>
        <rFont val="Arial"/>
        <family val="2"/>
      </rPr>
      <t>(PRINT NAME)</t>
    </r>
  </si>
  <si>
    <r>
      <t>CONTRACTOR</t>
    </r>
    <r>
      <rPr>
        <sz val="12"/>
        <color theme="1"/>
        <rFont val="Arial"/>
        <family val="2"/>
      </rPr>
      <t xml:space="preserve"> </t>
    </r>
    <r>
      <rPr>
        <sz val="10"/>
        <color theme="1"/>
        <rFont val="Arial"/>
        <family val="2"/>
      </rPr>
      <t>(PRINT NAME, POSITION)</t>
    </r>
  </si>
  <si>
    <r>
      <t>COLLEGE PROJECT DIRECTOR</t>
    </r>
    <r>
      <rPr>
        <sz val="12"/>
        <color theme="1"/>
        <rFont val="Arial"/>
        <family val="2"/>
      </rPr>
      <t xml:space="preserve"> </t>
    </r>
    <r>
      <rPr>
        <sz val="10"/>
        <color theme="1"/>
        <rFont val="Arial"/>
        <family val="2"/>
      </rPr>
      <t>(PRINT NAME)</t>
    </r>
  </si>
  <si>
    <r>
      <t>REGIONAL PROGRAM DIRECTOR</t>
    </r>
    <r>
      <rPr>
        <sz val="12"/>
        <color theme="1"/>
        <rFont val="Arial"/>
        <family val="2"/>
      </rPr>
      <t xml:space="preserve"> </t>
    </r>
    <r>
      <rPr>
        <sz val="10"/>
        <color theme="1"/>
        <rFont val="Arial"/>
        <family val="2"/>
      </rPr>
      <t>(PRINT NAME)</t>
    </r>
  </si>
  <si>
    <t>LIST REFERENCE LOCATION</t>
  </si>
  <si>
    <t>LIST DATE</t>
  </si>
  <si>
    <t>LIST ATTACHED</t>
  </si>
  <si>
    <t>RESPONSIBILITY</t>
  </si>
  <si>
    <t>REQUIRES AGENCY APPROVAL OF</t>
  </si>
  <si>
    <t>DISPUTED</t>
  </si>
  <si>
    <t>ACCEPTED BY</t>
  </si>
  <si>
    <t>QTY</t>
  </si>
  <si>
    <t>UNIT</t>
  </si>
  <si>
    <r>
      <t>DESIGN CONSULTANT</t>
    </r>
    <r>
      <rPr>
        <sz val="12"/>
        <color theme="1"/>
        <rFont val="Arial"/>
        <family val="2"/>
      </rPr>
      <t xml:space="preserve"> </t>
    </r>
    <r>
      <rPr>
        <sz val="10"/>
        <color theme="1"/>
        <rFont val="Arial"/>
        <family val="2"/>
      </rPr>
      <t>(PRINT NAME)</t>
    </r>
  </si>
  <si>
    <t>Credits</t>
  </si>
  <si>
    <t>FAIR COST ESTIMATE (FCE) SUBTOTALS</t>
  </si>
  <si>
    <t xml:space="preserve">All items on this Final Completion Punch List must be corrected prior to final acceptance of the contract. Failure to include an item on the Final Completion Punch List does not alter the responsibility of Contractor to perform the Work in accordance with the Contract Documents. </t>
  </si>
  <si>
    <t>PHOTO 
NO. / TAG</t>
  </si>
  <si>
    <t>COMMENTS / NOTES</t>
  </si>
  <si>
    <t>SUMMARY OF OUTSTANDING CONTRACT ITEMS</t>
  </si>
  <si>
    <t xml:space="preserve">CPD/CPT Project Manager, Contractor, Inspector of Record (IOR)/Project Inspector (PI), and, if necessary or appropriate, the Architect of Record (AoR), </t>
  </si>
  <si>
    <t xml:space="preserve">Consultants, and/or Subcontractors, performed Substantial Completion Inspection(s) of the Work on the following date(s): </t>
  </si>
  <si>
    <t>REVISION NO.:</t>
  </si>
  <si>
    <t>DESIGN CONSULTANT:</t>
  </si>
  <si>
    <t>All items on this Final Completion Punch List must be corrected prior to final acceptance of the contract. Failure to include an item on the Final Completion</t>
  </si>
  <si>
    <t xml:space="preserve">Punch List does not alter the responsibility of Contractor to perform the Work in accordance with the Contract Documents. </t>
  </si>
  <si>
    <t>X</t>
  </si>
  <si>
    <t>TOTAL WITHHOLD FOR REMAINING CONTRACT ITEMS</t>
  </si>
  <si>
    <r>
      <rPr>
        <u/>
        <sz val="11"/>
        <color theme="1"/>
        <rFont val="Arial"/>
        <family val="2"/>
      </rPr>
      <t>NOTE:</t>
    </r>
    <r>
      <rPr>
        <sz val="11"/>
        <color theme="1"/>
        <rFont val="Arial"/>
        <family val="2"/>
      </rPr>
      <t xml:space="preserve"> This amount may not include other grounds for withholding retention pursuant to the General Conditions</t>
    </r>
  </si>
  <si>
    <t>CONTRACT
REFERENCE
LOCATION</t>
  </si>
  <si>
    <t>TOTAL PUNCH LIST AMOUNT</t>
  </si>
  <si>
    <r>
      <t xml:space="preserve">TOTAL AMOUNT FOR </t>
    </r>
    <r>
      <rPr>
        <u/>
        <sz val="10"/>
        <color theme="1"/>
        <rFont val="Arial"/>
        <family val="2"/>
      </rPr>
      <t>ACCEPTED/COMPLETED</t>
    </r>
    <r>
      <rPr>
        <sz val="10"/>
        <color theme="1"/>
        <rFont val="Arial"/>
        <family val="2"/>
      </rPr>
      <t xml:space="preserve"> PUNCH LIST ITEMS </t>
    </r>
    <r>
      <rPr>
        <i/>
        <sz val="10"/>
        <color theme="1"/>
        <rFont val="Arial"/>
        <family val="2"/>
      </rPr>
      <t>(</t>
    </r>
    <r>
      <rPr>
        <i/>
        <u/>
        <sz val="10"/>
        <color theme="1"/>
        <rFont val="Arial"/>
        <family val="2"/>
      </rPr>
      <t>Must have Date Accepted</t>
    </r>
    <r>
      <rPr>
        <i/>
        <sz val="10"/>
        <color theme="1"/>
        <rFont val="Arial"/>
        <family val="2"/>
      </rPr>
      <t>)</t>
    </r>
  </si>
  <si>
    <t>TOTAL WITHHOLD FOR REMAINING CONTRACT ITEMS (x 150%)</t>
  </si>
  <si>
    <t>As-Builts</t>
  </si>
  <si>
    <t>Training</t>
  </si>
  <si>
    <t>INSPECTOR OF RECORD / PROJECT INSPECTOR:</t>
  </si>
  <si>
    <t>IOR / PI:</t>
  </si>
  <si>
    <r>
      <t xml:space="preserve">INSPECTOR OF RECORD / PROJECT INSPECTOR </t>
    </r>
    <r>
      <rPr>
        <sz val="10"/>
        <color theme="1"/>
        <rFont val="Arial"/>
        <family val="2"/>
      </rPr>
      <t>(PRINT NAME)</t>
    </r>
  </si>
  <si>
    <t>REVISION NO. AND TYPE:</t>
  </si>
  <si>
    <t>- (Select Type)</t>
  </si>
  <si>
    <t>- Substantial Completion</t>
  </si>
  <si>
    <t>- Progress Revision</t>
  </si>
  <si>
    <t>- Final Completion</t>
  </si>
  <si>
    <t>PROJECT FINANCIAL ID #:</t>
  </si>
  <si>
    <t>TASK ORDER NO.:</t>
  </si>
  <si>
    <t>East Los Angeles College</t>
  </si>
  <si>
    <t>Los Angeles City College</t>
  </si>
  <si>
    <t>Los Angeles Harbor College</t>
  </si>
  <si>
    <t>Los Angeles Mission College</t>
  </si>
  <si>
    <t>Los Angeles Pierce College</t>
  </si>
  <si>
    <t>Los Angeles Southwest College</t>
  </si>
  <si>
    <t>Los Angeles Valley College</t>
  </si>
  <si>
    <t>West Los Angeles College</t>
  </si>
  <si>
    <t>Los Angeles Trade Tech College</t>
  </si>
  <si>
    <t># OF
ITEMS</t>
  </si>
  <si>
    <r>
      <t xml:space="preserve">(ERROR) Number of Punch List Items missing an </t>
    </r>
    <r>
      <rPr>
        <b/>
        <u/>
        <sz val="12"/>
        <color theme="0"/>
        <rFont val="Arial"/>
        <family val="2"/>
      </rPr>
      <t>Item Type</t>
    </r>
    <r>
      <rPr>
        <sz val="12"/>
        <color theme="0"/>
        <rFont val="Arial"/>
        <family val="2"/>
      </rPr>
      <t>:</t>
    </r>
  </si>
  <si>
    <r>
      <t xml:space="preserve">(ERROR) Number of Punch List Items missing a </t>
    </r>
    <r>
      <rPr>
        <b/>
        <u/>
        <sz val="12"/>
        <color theme="0"/>
        <rFont val="Arial"/>
        <family val="2"/>
      </rPr>
      <t>Fair Cost Estimate dollar value</t>
    </r>
    <r>
      <rPr>
        <sz val="12"/>
        <color theme="0"/>
        <rFont val="Arial"/>
        <family val="2"/>
      </rPr>
      <t>:</t>
    </r>
  </si>
  <si>
    <t>ITEM RAISED BY</t>
  </si>
  <si>
    <t>TOTAL # OF OUTSTANDING  ITEMS</t>
  </si>
  <si>
    <r>
      <t>DESCRIPTION OF OUTSTANDING OR CORRECTIVE WORK</t>
    </r>
    <r>
      <rPr>
        <b/>
        <i/>
        <sz val="9"/>
        <color theme="1"/>
        <rFont val="Arial"/>
        <family val="2"/>
      </rPr>
      <t/>
    </r>
  </si>
  <si>
    <r>
      <t>LOCATION</t>
    </r>
    <r>
      <rPr>
        <b/>
        <i/>
        <sz val="9"/>
        <color theme="1"/>
        <rFont val="Arial"/>
        <family val="2"/>
      </rPr>
      <t/>
    </r>
  </si>
  <si>
    <t>DATE ACCEPTED</t>
  </si>
  <si>
    <t>FAIR COST ESTIMATE (FCE) TO COMPLETE</t>
  </si>
  <si>
    <r>
      <t>WBCx MANAGER</t>
    </r>
    <r>
      <rPr>
        <sz val="12"/>
        <color theme="1"/>
        <rFont val="Arial"/>
        <family val="2"/>
      </rPr>
      <t xml:space="preserve"> </t>
    </r>
    <r>
      <rPr>
        <sz val="10"/>
        <color theme="1"/>
        <rFont val="Arial"/>
        <family val="2"/>
      </rPr>
      <t>(PRINT NAME)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</si>
</sst>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mm/dd/yy;@"/>
  </numFmts>
  <fonts count="35" x14ac:knownFonts="1">
    <font>
      <sz val="11"/>
      <color theme="1"/>
      <name val="Calibri"/>
      <family val="2"/>
      <scheme val="minor"/>
    </font>
    <font>
      <b/>
      <sz val="12"/>
      <color theme="1"/>
      <name val="Calibri"/>
      <family val="2"/>
      <scheme val="minor"/>
    </font>
    <font>
      <sz val="11"/>
      <color theme="1"/>
      <name val="Calibri"/>
      <family val="2"/>
      <scheme val="minor"/>
    </font>
    <font>
      <u/>
      <sz val="11"/>
      <color theme="1"/>
      <name val="Calibri"/>
      <family val="2"/>
      <scheme val="minor"/>
    </font>
    <font>
      <b/>
      <sz val="14"/>
      <color theme="1"/>
      <name val="Arial"/>
      <family val="2"/>
    </font>
    <font>
      <sz val="10"/>
      <color theme="1"/>
      <name val="Arial"/>
      <family val="2"/>
    </font>
    <font>
      <b/>
      <sz val="10"/>
      <color theme="1"/>
      <name val="Arial"/>
      <family val="2"/>
    </font>
    <font>
      <b/>
      <sz val="22"/>
      <color theme="1"/>
      <name val="Arial"/>
      <family val="2"/>
    </font>
    <font>
      <b/>
      <sz val="16"/>
      <color theme="1"/>
      <name val="Arial"/>
      <family val="2"/>
    </font>
    <font>
      <sz val="11"/>
      <color theme="1"/>
      <name val="Arial"/>
      <family val="2"/>
    </font>
    <font>
      <b/>
      <sz val="12"/>
      <color theme="1"/>
      <name val="Arial"/>
      <family val="2"/>
    </font>
    <font>
      <sz val="12"/>
      <color theme="1"/>
      <name val="Arial"/>
      <family val="2"/>
    </font>
    <font>
      <b/>
      <sz val="9"/>
      <color theme="1"/>
      <name val="Arial"/>
      <family val="2"/>
    </font>
    <font>
      <sz val="11"/>
      <name val="Arial"/>
      <family val="2"/>
    </font>
    <font>
      <u/>
      <sz val="12"/>
      <color theme="1"/>
      <name val="Arial"/>
      <family val="2"/>
    </font>
    <font>
      <b/>
      <sz val="8"/>
      <color theme="1"/>
      <name val="Arial"/>
      <family val="2"/>
    </font>
    <font>
      <b/>
      <sz val="11"/>
      <color theme="1"/>
      <name val="Arial"/>
      <family val="2"/>
    </font>
    <font>
      <u/>
      <sz val="11"/>
      <color theme="1"/>
      <name val="Arial"/>
      <family val="2"/>
    </font>
    <font>
      <b/>
      <sz val="14"/>
      <color theme="0"/>
      <name val="Calibri"/>
      <family val="2"/>
      <scheme val="minor"/>
    </font>
    <font>
      <i/>
      <sz val="10"/>
      <color theme="1"/>
      <name val="Arial"/>
      <family val="2"/>
    </font>
    <font>
      <i/>
      <u/>
      <sz val="10"/>
      <color theme="1"/>
      <name val="Arial"/>
      <family val="2"/>
    </font>
    <font>
      <u/>
      <sz val="10"/>
      <color theme="1"/>
      <name val="Arial"/>
      <family val="2"/>
    </font>
    <font>
      <sz val="10"/>
      <color theme="3"/>
      <name val="Arial"/>
      <family val="2"/>
    </font>
    <font>
      <sz val="11"/>
      <name val="Calibri"/>
      <family val="2"/>
      <scheme val="minor"/>
    </font>
    <font>
      <b/>
      <sz val="10"/>
      <name val="Arial"/>
      <family val="2"/>
    </font>
    <font>
      <b/>
      <sz val="9"/>
      <color indexed="81"/>
      <name val="Tahoma"/>
      <family val="2"/>
    </font>
    <font>
      <sz val="9"/>
      <color indexed="81"/>
      <name val="Tahoma"/>
      <family val="2"/>
    </font>
    <font>
      <b/>
      <u/>
      <sz val="9"/>
      <color indexed="81"/>
      <name val="Tahoma"/>
      <family val="2"/>
    </font>
    <font>
      <u/>
      <sz val="9"/>
      <color indexed="81"/>
      <name val="Tahoma"/>
      <family val="2"/>
    </font>
    <font>
      <sz val="12"/>
      <color theme="0"/>
      <name val="Arial"/>
      <family val="2"/>
    </font>
    <font>
      <b/>
      <u/>
      <sz val="12"/>
      <color theme="0"/>
      <name val="Arial"/>
      <family val="2"/>
    </font>
    <font>
      <b/>
      <sz val="12"/>
      <color theme="0"/>
      <name val="Arial"/>
      <family val="2"/>
    </font>
    <font>
      <b/>
      <i/>
      <sz val="9"/>
      <color theme="1"/>
      <name val="Arial"/>
      <family val="2"/>
    </font>
    <font>
      <b/>
      <sz val="8.5"/>
      <color theme="1"/>
      <name val="Arial"/>
      <family val="2"/>
    </font>
    <font>
      <sz val="9"/>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210">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wrapText="1"/>
    </xf>
    <xf numFmtId="0" fontId="3" fillId="0" borderId="0" xfId="0" applyFont="1" applyProtection="1"/>
    <xf numFmtId="0" fontId="6" fillId="0" borderId="0" xfId="0" applyFont="1" applyFill="1" applyBorder="1" applyAlignment="1" applyProtection="1"/>
    <xf numFmtId="0" fontId="5" fillId="2" borderId="7"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0" borderId="0" xfId="0" applyFont="1" applyFill="1" applyBorder="1" applyAlignment="1" applyProtection="1">
      <alignment wrapText="1"/>
    </xf>
    <xf numFmtId="0" fontId="9" fillId="0" borderId="0" xfId="0" applyFont="1" applyAlignment="1" applyProtection="1">
      <alignment wrapText="1"/>
    </xf>
    <xf numFmtId="0" fontId="10" fillId="0" borderId="0" xfId="0" applyFont="1" applyAlignment="1" applyProtection="1"/>
    <xf numFmtId="0" fontId="9" fillId="0" borderId="0" xfId="0" applyFont="1" applyProtection="1"/>
    <xf numFmtId="0" fontId="11" fillId="0" borderId="0" xfId="0" applyFont="1" applyAlignment="1" applyProtection="1"/>
    <xf numFmtId="0" fontId="11" fillId="0" borderId="0" xfId="0" applyFont="1" applyProtection="1"/>
    <xf numFmtId="0" fontId="11" fillId="0" borderId="0" xfId="0" applyFont="1" applyAlignment="1" applyProtection="1">
      <alignment wrapText="1"/>
    </xf>
    <xf numFmtId="0" fontId="14" fillId="0" borderId="0" xfId="0" applyFont="1" applyProtection="1"/>
    <xf numFmtId="0" fontId="0" fillId="0" borderId="0" xfId="0" applyBorder="1" applyAlignment="1" applyProtection="1">
      <alignment horizontal="left"/>
    </xf>
    <xf numFmtId="0" fontId="0" fillId="0" borderId="0" xfId="0" applyAlignment="1" applyProtection="1">
      <alignment horizontal="left"/>
    </xf>
    <xf numFmtId="0" fontId="10" fillId="0" borderId="0" xfId="0" applyFont="1" applyBorder="1" applyAlignment="1" applyProtection="1">
      <alignment vertical="top" wrapText="1"/>
    </xf>
    <xf numFmtId="0" fontId="15" fillId="0" borderId="0" xfId="0" applyFont="1" applyAlignment="1" applyProtection="1">
      <alignment horizontal="left" vertical="top" wrapText="1"/>
    </xf>
    <xf numFmtId="0" fontId="10" fillId="0" borderId="0" xfId="0" applyFont="1" applyAlignment="1" applyProtection="1">
      <alignment horizontal="left"/>
    </xf>
    <xf numFmtId="0" fontId="4" fillId="0" borderId="0" xfId="0" applyFont="1" applyAlignment="1" applyProtection="1">
      <alignment horizontal="center" vertical="center"/>
    </xf>
    <xf numFmtId="0" fontId="8" fillId="0" borderId="0" xfId="0" applyFont="1" applyAlignment="1" applyProtection="1">
      <alignment horizontal="center" vertical="center"/>
    </xf>
    <xf numFmtId="0" fontId="10" fillId="0" borderId="0" xfId="0" applyFont="1" applyAlignment="1" applyProtection="1">
      <alignment horizontal="center" vertical="top"/>
    </xf>
    <xf numFmtId="0" fontId="16" fillId="0" borderId="0" xfId="0" applyFont="1" applyAlignment="1" applyProtection="1">
      <alignment horizontal="left"/>
    </xf>
    <xf numFmtId="0" fontId="5" fillId="0" borderId="19" xfId="0" applyFont="1" applyFill="1" applyBorder="1" applyAlignment="1" applyProtection="1">
      <alignment horizontal="left" vertical="top" wrapText="1"/>
      <protection locked="0"/>
    </xf>
    <xf numFmtId="0" fontId="0" fillId="0" borderId="22" xfId="0" applyFill="1" applyBorder="1" applyProtection="1"/>
    <xf numFmtId="0" fontId="0" fillId="0" borderId="0" xfId="0" applyAlignment="1">
      <alignment horizontal="center"/>
    </xf>
    <xf numFmtId="0" fontId="12" fillId="0" borderId="24" xfId="0" applyFont="1" applyBorder="1" applyAlignment="1" applyProtection="1">
      <alignment horizontal="center" vertical="center" wrapText="1"/>
    </xf>
    <xf numFmtId="0" fontId="12" fillId="0" borderId="28" xfId="0" applyFont="1" applyBorder="1" applyAlignment="1" applyProtection="1">
      <alignment horizontal="center" vertical="center" wrapText="1"/>
    </xf>
    <xf numFmtId="0" fontId="12" fillId="0" borderId="24" xfId="0" applyFont="1" applyBorder="1" applyAlignment="1" applyProtection="1">
      <alignment horizontal="center" vertical="center" textRotation="90" wrapText="1"/>
    </xf>
    <xf numFmtId="0" fontId="12" fillId="0" borderId="22" xfId="0" applyFont="1" applyBorder="1" applyAlignment="1" applyProtection="1">
      <alignment horizontal="center" vertical="center" wrapText="1"/>
    </xf>
    <xf numFmtId="7" fontId="6" fillId="0" borderId="24" xfId="1" applyNumberFormat="1" applyFont="1" applyBorder="1" applyAlignment="1" applyProtection="1">
      <alignment horizontal="right" vertical="top"/>
    </xf>
    <xf numFmtId="0" fontId="5" fillId="0" borderId="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164" fontId="5" fillId="0" borderId="9" xfId="0" applyNumberFormat="1"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6" fillId="0" borderId="7" xfId="0" applyFont="1" applyFill="1" applyBorder="1" applyAlignment="1" applyProtection="1">
      <alignment horizontal="center" vertical="top" wrapText="1"/>
      <protection locked="0"/>
    </xf>
    <xf numFmtId="164" fontId="5" fillId="0" borderId="10" xfId="0" applyNumberFormat="1"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0" fontId="5" fillId="0" borderId="4"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64" fontId="5" fillId="0" borderId="12" xfId="0" applyNumberFormat="1" applyFont="1" applyFill="1" applyBorder="1" applyAlignment="1" applyProtection="1">
      <alignment horizontal="center" vertical="top" wrapText="1"/>
      <protection locked="0"/>
    </xf>
    <xf numFmtId="0" fontId="6" fillId="0" borderId="11" xfId="0" applyFont="1" applyFill="1" applyBorder="1" applyAlignment="1" applyProtection="1">
      <alignment horizontal="center" vertical="top" wrapText="1"/>
      <protection locked="0"/>
    </xf>
    <xf numFmtId="0" fontId="6" fillId="0" borderId="4" xfId="0" applyFont="1" applyFill="1" applyBorder="1" applyAlignment="1" applyProtection="1">
      <alignment horizontal="center" vertical="top" wrapText="1"/>
      <protection locked="0"/>
    </xf>
    <xf numFmtId="164" fontId="5" fillId="0" borderId="11" xfId="0" applyNumberFormat="1"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0" fontId="5" fillId="0" borderId="6" xfId="0" applyFont="1" applyFill="1" applyBorder="1" applyAlignment="1" applyProtection="1">
      <alignment horizontal="left" vertical="top" wrapText="1"/>
      <protection locked="0"/>
    </xf>
    <xf numFmtId="0" fontId="11" fillId="0" borderId="0" xfId="0" applyFont="1" applyBorder="1" applyAlignment="1" applyProtection="1"/>
    <xf numFmtId="0" fontId="9" fillId="0" borderId="0" xfId="0" applyFont="1" applyBorder="1" applyAlignment="1" applyProtection="1"/>
    <xf numFmtId="0" fontId="5" fillId="0" borderId="0" xfId="0" applyFont="1" applyFill="1" applyBorder="1" applyAlignment="1" applyProtection="1">
      <alignment horizontal="left" vertical="center"/>
    </xf>
    <xf numFmtId="0" fontId="0" fillId="0" borderId="0" xfId="0" applyFill="1" applyBorder="1" applyAlignment="1" applyProtection="1"/>
    <xf numFmtId="0" fontId="0" fillId="0" borderId="0" xfId="0" applyBorder="1" applyAlignment="1" applyProtection="1"/>
    <xf numFmtId="0" fontId="9" fillId="0" borderId="0" xfId="0" applyFont="1" applyFill="1" applyBorder="1" applyAlignment="1" applyProtection="1"/>
    <xf numFmtId="0" fontId="5" fillId="2" borderId="13" xfId="0" applyFont="1" applyFill="1" applyBorder="1" applyAlignment="1" applyProtection="1">
      <alignment horizontal="left" vertical="top" wrapText="1"/>
      <protection locked="0"/>
    </xf>
    <xf numFmtId="0" fontId="5" fillId="2" borderId="8"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15" fillId="0" borderId="0" xfId="0" applyFont="1" applyFill="1" applyBorder="1" applyAlignment="1" applyProtection="1">
      <alignment horizontal="left" vertical="top" wrapText="1"/>
    </xf>
    <xf numFmtId="0" fontId="9" fillId="0" borderId="0" xfId="0" applyFont="1" applyAlignment="1" applyProtection="1"/>
    <xf numFmtId="0" fontId="16" fillId="0" borderId="0" xfId="0" applyFont="1" applyAlignment="1" applyProtection="1"/>
    <xf numFmtId="0" fontId="5" fillId="0" borderId="0" xfId="0" applyFont="1" applyAlignment="1" applyProtection="1">
      <alignment horizontal="right"/>
    </xf>
    <xf numFmtId="14" fontId="5" fillId="2" borderId="1" xfId="0" applyNumberFormat="1" applyFont="1" applyFill="1" applyBorder="1" applyAlignment="1" applyProtection="1">
      <alignment horizontal="left"/>
      <protection locked="0"/>
    </xf>
    <xf numFmtId="164" fontId="5" fillId="0" borderId="0" xfId="0" applyNumberFormat="1" applyFont="1" applyFill="1" applyBorder="1" applyAlignment="1" applyProtection="1"/>
    <xf numFmtId="0" fontId="5" fillId="0" borderId="0" xfId="0" applyFont="1" applyFill="1" applyBorder="1" applyAlignment="1" applyProtection="1">
      <alignment vertical="center"/>
    </xf>
    <xf numFmtId="0" fontId="0" fillId="0" borderId="0" xfId="0" applyFill="1" applyBorder="1" applyAlignment="1" applyProtection="1">
      <alignment horizontal="left" wrapText="1"/>
    </xf>
    <xf numFmtId="0" fontId="10" fillId="0" borderId="0" xfId="0" applyFont="1" applyAlignment="1" applyProtection="1">
      <alignment wrapText="1"/>
    </xf>
    <xf numFmtId="0" fontId="10" fillId="0" borderId="0" xfId="0" applyFont="1" applyAlignment="1" applyProtection="1">
      <alignment horizontal="right"/>
    </xf>
    <xf numFmtId="0" fontId="9" fillId="0" borderId="0" xfId="0" applyFont="1" applyAlignment="1" applyProtection="1">
      <alignment horizontal="right" vertical="center"/>
    </xf>
    <xf numFmtId="0" fontId="5" fillId="0" borderId="31" xfId="0" applyFont="1" applyFill="1" applyBorder="1" applyAlignment="1" applyProtection="1">
      <alignment horizontal="left" vertical="top" wrapText="1"/>
      <protection locked="0"/>
    </xf>
    <xf numFmtId="0" fontId="13" fillId="0" borderId="19" xfId="0" applyFont="1" applyBorder="1" applyAlignment="1" applyProtection="1">
      <alignment horizontal="center" vertical="top"/>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5" fillId="0" borderId="18"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12" fillId="0" borderId="33" xfId="0" applyFont="1" applyBorder="1" applyAlignment="1" applyProtection="1">
      <alignment horizontal="center" vertical="center" textRotation="90" wrapText="1"/>
    </xf>
    <xf numFmtId="0" fontId="12" fillId="0" borderId="27" xfId="0" applyFont="1" applyBorder="1" applyAlignment="1" applyProtection="1">
      <alignment horizontal="center" vertical="center" wrapText="1"/>
    </xf>
    <xf numFmtId="0" fontId="13" fillId="0" borderId="18" xfId="0" applyFont="1" applyBorder="1" applyAlignment="1" applyProtection="1">
      <alignment horizontal="center" vertical="top"/>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13" fillId="0" borderId="23" xfId="0" applyFont="1" applyBorder="1" applyAlignment="1" applyProtection="1">
      <alignment horizontal="center" vertical="top"/>
      <protection locked="0"/>
    </xf>
    <xf numFmtId="0" fontId="5" fillId="0" borderId="22" xfId="0" applyFont="1" applyFill="1" applyBorder="1" applyAlignment="1" applyProtection="1">
      <alignment horizontal="left" vertical="top" wrapText="1"/>
      <protection locked="0"/>
    </xf>
    <xf numFmtId="164" fontId="5" fillId="0" borderId="22" xfId="0" applyNumberFormat="1" applyFont="1" applyFill="1" applyBorder="1" applyAlignment="1" applyProtection="1">
      <alignment horizontal="center" vertical="top" wrapText="1"/>
      <protection locked="0"/>
    </xf>
    <xf numFmtId="0" fontId="6" fillId="0" borderId="22"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wrapText="1"/>
      <protection locked="0"/>
    </xf>
    <xf numFmtId="164" fontId="5" fillId="0" borderId="0"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0" fillId="0" borderId="0" xfId="0" applyBorder="1" applyAlignment="1" applyProtection="1">
      <alignment horizontal="left" vertical="center"/>
    </xf>
    <xf numFmtId="0" fontId="5" fillId="0" borderId="3" xfId="0" applyFont="1" applyFill="1" applyBorder="1" applyAlignment="1" applyProtection="1">
      <alignment horizontal="left" vertical="top" wrapText="1"/>
      <protection locked="0"/>
    </xf>
    <xf numFmtId="164" fontId="5" fillId="0" borderId="3" xfId="0" applyNumberFormat="1"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1" fillId="0" borderId="0" xfId="0" applyFont="1" applyBorder="1" applyAlignment="1" applyProtection="1">
      <alignment vertical="center" textRotation="90"/>
    </xf>
    <xf numFmtId="0" fontId="13" fillId="0" borderId="25" xfId="0" applyFont="1" applyBorder="1" applyAlignment="1" applyProtection="1">
      <alignment horizontal="center" vertical="top"/>
      <protection locked="0"/>
    </xf>
    <xf numFmtId="0" fontId="13" fillId="0" borderId="27" xfId="0" applyFont="1" applyBorder="1" applyAlignment="1" applyProtection="1">
      <alignment horizontal="center" vertical="top"/>
      <protection locked="0"/>
    </xf>
    <xf numFmtId="0" fontId="23" fillId="0" borderId="0" xfId="0" applyFont="1" applyBorder="1" applyAlignment="1" applyProtection="1">
      <alignment horizontal="left"/>
    </xf>
    <xf numFmtId="0" fontId="23" fillId="0" borderId="0" xfId="0" applyFont="1" applyProtection="1"/>
    <xf numFmtId="7" fontId="24" fillId="0" borderId="0" xfId="1" applyNumberFormat="1" applyFont="1" applyAlignment="1" applyProtection="1">
      <alignment horizontal="right" vertical="top"/>
    </xf>
    <xf numFmtId="0" fontId="24" fillId="0" borderId="0" xfId="0" applyFont="1" applyBorder="1" applyAlignment="1" applyProtection="1">
      <alignment horizontal="left"/>
    </xf>
    <xf numFmtId="7" fontId="24" fillId="0" borderId="29" xfId="1" applyNumberFormat="1" applyFont="1" applyBorder="1" applyAlignment="1" applyProtection="1">
      <alignment horizontal="right" vertical="top"/>
    </xf>
    <xf numFmtId="7" fontId="5" fillId="0" borderId="32" xfId="1" applyNumberFormat="1" applyFont="1" applyFill="1" applyBorder="1" applyAlignment="1" applyProtection="1">
      <alignment horizontal="right" vertical="top"/>
      <protection locked="0"/>
    </xf>
    <xf numFmtId="7" fontId="5" fillId="0" borderId="34" xfId="1" applyNumberFormat="1" applyFont="1" applyFill="1" applyBorder="1" applyAlignment="1" applyProtection="1">
      <alignment horizontal="right" vertical="top"/>
      <protection locked="0"/>
    </xf>
    <xf numFmtId="0" fontId="5" fillId="0" borderId="3" xfId="0" applyFont="1" applyFill="1" applyBorder="1" applyAlignment="1" applyProtection="1">
      <alignment vertical="center" wrapText="1"/>
      <protection locked="0"/>
    </xf>
    <xf numFmtId="7" fontId="22" fillId="0" borderId="33" xfId="1" applyNumberFormat="1" applyFont="1" applyBorder="1" applyAlignment="1" applyProtection="1">
      <alignment horizontal="right" vertical="top"/>
    </xf>
    <xf numFmtId="0" fontId="0" fillId="0" borderId="0" xfId="0" applyBorder="1" applyProtection="1"/>
    <xf numFmtId="7" fontId="5" fillId="0" borderId="26" xfId="1" applyNumberFormat="1" applyFont="1" applyFill="1" applyBorder="1" applyAlignment="1" applyProtection="1">
      <alignment horizontal="right" vertical="top"/>
    </xf>
    <xf numFmtId="0" fontId="5"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wrapText="1"/>
    </xf>
    <xf numFmtId="0" fontId="5" fillId="0" borderId="22" xfId="0" applyFont="1" applyFill="1" applyBorder="1" applyAlignment="1" applyProtection="1">
      <alignment horizontal="left" vertical="top" wrapText="1"/>
    </xf>
    <xf numFmtId="0" fontId="6" fillId="0" borderId="22" xfId="0" applyFont="1" applyFill="1" applyBorder="1" applyAlignment="1" applyProtection="1">
      <alignment horizontal="center" vertical="top" wrapText="1"/>
    </xf>
    <xf numFmtId="0" fontId="6" fillId="0" borderId="22" xfId="0" applyFont="1" applyFill="1" applyBorder="1" applyAlignment="1" applyProtection="1">
      <alignment horizontal="left" vertical="center" wrapText="1"/>
    </xf>
    <xf numFmtId="0" fontId="5" fillId="0" borderId="0" xfId="0" applyFont="1" applyFill="1" applyBorder="1" applyAlignment="1" applyProtection="1">
      <alignment horizontal="center" vertical="top" wrapText="1"/>
    </xf>
    <xf numFmtId="7" fontId="5" fillId="0" borderId="0" xfId="1" applyNumberFormat="1" applyFont="1" applyFill="1" applyBorder="1" applyAlignment="1" applyProtection="1">
      <alignment horizontal="right" vertical="top" wrapText="1"/>
    </xf>
    <xf numFmtId="164" fontId="5" fillId="0" borderId="0" xfId="0" applyNumberFormat="1" applyFont="1" applyFill="1" applyBorder="1" applyAlignment="1" applyProtection="1">
      <alignment horizontal="center" vertical="top" wrapText="1"/>
    </xf>
    <xf numFmtId="7" fontId="22" fillId="0" borderId="0" xfId="0" applyNumberFormat="1" applyFont="1" applyProtection="1"/>
    <xf numFmtId="0" fontId="5" fillId="0" borderId="8"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12" fillId="0" borderId="39"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13" fillId="0" borderId="0" xfId="0" applyFont="1" applyBorder="1" applyAlignment="1" applyProtection="1">
      <alignment horizontal="center" vertical="top"/>
      <protection locked="0"/>
    </xf>
    <xf numFmtId="0" fontId="6" fillId="0" borderId="40"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6" fillId="0" borderId="0" xfId="0" applyFont="1" applyFill="1" applyBorder="1" applyAlignment="1" applyProtection="1">
      <alignment horizontal="center"/>
    </xf>
    <xf numFmtId="0" fontId="10" fillId="0" borderId="0" xfId="0" applyFont="1" applyBorder="1" applyAlignment="1" applyProtection="1">
      <alignment horizontal="center" vertical="top"/>
    </xf>
    <xf numFmtId="49" fontId="0" fillId="0" borderId="0" xfId="0" applyNumberFormat="1"/>
    <xf numFmtId="0" fontId="6" fillId="2" borderId="1" xfId="0" applyFont="1" applyFill="1" applyBorder="1" applyAlignment="1" applyProtection="1">
      <alignment horizontal="center"/>
      <protection locked="0"/>
    </xf>
    <xf numFmtId="0" fontId="6" fillId="0" borderId="1" xfId="0" applyFont="1" applyFill="1" applyBorder="1" applyAlignment="1" applyProtection="1">
      <alignment horizontal="center"/>
    </xf>
    <xf numFmtId="0" fontId="0" fillId="0" borderId="0" xfId="0" applyFill="1" applyBorder="1" applyAlignment="1" applyProtection="1">
      <alignment wrapText="1"/>
    </xf>
    <xf numFmtId="0" fontId="6" fillId="0" borderId="20" xfId="0" applyFont="1" applyBorder="1" applyAlignment="1" applyProtection="1">
      <alignment horizontal="center" vertical="center" wrapText="1"/>
    </xf>
    <xf numFmtId="0" fontId="8" fillId="0" borderId="0" xfId="0" applyFont="1" applyAlignment="1" applyProtection="1">
      <alignment horizontal="center" vertical="center"/>
    </xf>
    <xf numFmtId="0" fontId="5" fillId="0" borderId="7" xfId="0" applyFont="1" applyFill="1" applyBorder="1" applyAlignment="1" applyProtection="1">
      <alignment horizontal="center" vertical="top" wrapText="1"/>
    </xf>
    <xf numFmtId="0" fontId="5" fillId="0" borderId="4" xfId="0" applyFont="1" applyFill="1" applyBorder="1" applyAlignment="1" applyProtection="1">
      <alignment horizontal="center" vertical="top" wrapText="1"/>
    </xf>
    <xf numFmtId="0" fontId="5" fillId="0" borderId="13" xfId="0" applyFont="1" applyFill="1" applyBorder="1" applyAlignment="1" applyProtection="1">
      <alignment horizontal="center" vertical="top" wrapText="1"/>
    </xf>
    <xf numFmtId="0" fontId="0" fillId="0" borderId="0" xfId="0" applyAlignment="1" applyProtection="1">
      <alignment horizontal="center"/>
    </xf>
    <xf numFmtId="0" fontId="0" fillId="0" borderId="0" xfId="0" applyAlignment="1" applyProtection="1">
      <alignment horizontal="center" vertical="center"/>
    </xf>
    <xf numFmtId="0" fontId="5" fillId="0" borderId="0" xfId="0" applyFont="1" applyProtection="1"/>
    <xf numFmtId="0" fontId="5" fillId="0" borderId="0" xfId="0" applyFont="1" applyAlignment="1" applyProtection="1">
      <alignment vertical="center"/>
    </xf>
    <xf numFmtId="0" fontId="5" fillId="0" borderId="0" xfId="0" applyFont="1" applyAlignment="1" applyProtection="1"/>
    <xf numFmtId="0" fontId="31" fillId="0" borderId="0" xfId="0" applyFont="1" applyBorder="1" applyAlignment="1" applyProtection="1">
      <alignment horizontal="center"/>
    </xf>
    <xf numFmtId="0" fontId="23" fillId="0" borderId="0" xfId="0" applyFont="1" applyBorder="1" applyAlignment="1" applyProtection="1">
      <alignment horizontal="center" vertical="center"/>
    </xf>
    <xf numFmtId="0" fontId="23" fillId="0" borderId="0" xfId="0" applyFont="1" applyBorder="1" applyAlignment="1" applyProtection="1">
      <alignment horizontal="left" vertical="center"/>
    </xf>
    <xf numFmtId="0" fontId="23" fillId="0" borderId="0" xfId="0" applyFont="1" applyAlignment="1" applyProtection="1">
      <alignment horizontal="left"/>
    </xf>
    <xf numFmtId="0" fontId="13" fillId="0" borderId="0" xfId="0" applyFont="1" applyProtection="1"/>
    <xf numFmtId="0" fontId="13" fillId="0" borderId="0" xfId="0" applyFont="1" applyAlignment="1" applyProtection="1">
      <alignment wrapText="1"/>
    </xf>
    <xf numFmtId="7" fontId="5" fillId="0" borderId="10" xfId="0" applyNumberFormat="1" applyFont="1" applyFill="1" applyBorder="1" applyAlignment="1" applyProtection="1">
      <alignment vertical="top" wrapText="1"/>
    </xf>
    <xf numFmtId="7" fontId="5" fillId="0" borderId="11" xfId="0" applyNumberFormat="1" applyFont="1" applyFill="1" applyBorder="1" applyAlignment="1" applyProtection="1">
      <alignment vertical="top" wrapText="1"/>
    </xf>
    <xf numFmtId="7" fontId="5" fillId="0" borderId="15" xfId="0" applyNumberFormat="1" applyFont="1" applyFill="1" applyBorder="1" applyAlignment="1" applyProtection="1">
      <alignment vertical="top" wrapText="1"/>
    </xf>
    <xf numFmtId="7" fontId="22" fillId="0" borderId="37" xfId="0" applyNumberFormat="1" applyFont="1" applyFill="1" applyBorder="1" applyAlignment="1" applyProtection="1">
      <alignment vertical="center" wrapText="1"/>
    </xf>
    <xf numFmtId="7" fontId="5" fillId="0" borderId="3" xfId="0" applyNumberFormat="1" applyFont="1" applyBorder="1" applyAlignment="1" applyProtection="1"/>
    <xf numFmtId="7" fontId="10" fillId="0" borderId="29" xfId="0" applyNumberFormat="1" applyFont="1" applyBorder="1" applyAlignment="1" applyProtection="1"/>
    <xf numFmtId="0" fontId="5" fillId="0" borderId="16" xfId="0" applyFont="1" applyFill="1" applyBorder="1" applyAlignment="1" applyProtection="1">
      <alignment horizontal="left" vertical="center" wrapText="1"/>
    </xf>
    <xf numFmtId="0" fontId="16" fillId="0" borderId="0" xfId="0" applyFont="1" applyAlignment="1" applyProtection="1">
      <alignment horizontal="left"/>
    </xf>
    <xf numFmtId="0" fontId="5" fillId="0" borderId="19"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23"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16" fontId="5" fillId="2" borderId="1" xfId="0" applyNumberFormat="1"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4" fillId="0" borderId="0" xfId="0" applyFont="1" applyAlignment="1" applyProtection="1">
      <alignment horizontal="center" vertical="center"/>
    </xf>
    <xf numFmtId="0" fontId="5" fillId="0" borderId="0" xfId="0" applyFont="1" applyAlignment="1" applyProtection="1">
      <alignment horizontal="center"/>
    </xf>
    <xf numFmtId="0" fontId="7" fillId="0" borderId="0" xfId="0" applyFont="1" applyAlignment="1" applyProtection="1">
      <alignment horizontal="center" vertical="center"/>
    </xf>
    <xf numFmtId="14" fontId="5" fillId="2" borderId="1" xfId="0" applyNumberFormat="1" applyFont="1" applyFill="1" applyBorder="1" applyAlignment="1" applyProtection="1">
      <alignment horizontal="left"/>
      <protection locked="0"/>
    </xf>
    <xf numFmtId="0" fontId="6" fillId="0" borderId="1" xfId="0" applyFont="1" applyFill="1" applyBorder="1" applyAlignment="1" applyProtection="1">
      <alignment horizontal="left" wrapText="1"/>
    </xf>
    <xf numFmtId="0" fontId="5" fillId="0" borderId="1" xfId="0" applyFont="1" applyFill="1" applyBorder="1" applyAlignment="1" applyProtection="1">
      <alignment horizontal="left" vertical="center" wrapText="1"/>
    </xf>
    <xf numFmtId="0" fontId="16" fillId="0" borderId="0" xfId="0" applyFont="1" applyAlignment="1" applyProtection="1">
      <alignment horizontal="left" wrapText="1"/>
    </xf>
    <xf numFmtId="0" fontId="18" fillId="3" borderId="43" xfId="0" applyFont="1" applyFill="1" applyBorder="1" applyAlignment="1" applyProtection="1">
      <alignment horizontal="center"/>
    </xf>
    <xf numFmtId="0" fontId="18" fillId="3" borderId="38" xfId="0" applyFont="1" applyFill="1" applyBorder="1" applyAlignment="1" applyProtection="1">
      <alignment horizontal="center"/>
    </xf>
    <xf numFmtId="0" fontId="18" fillId="3" borderId="37" xfId="0" applyFont="1" applyFill="1" applyBorder="1" applyAlignment="1" applyProtection="1">
      <alignment horizontal="center"/>
    </xf>
    <xf numFmtId="0" fontId="6" fillId="0" borderId="27"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5" fillId="0" borderId="25" xfId="0" applyFont="1" applyFill="1" applyBorder="1" applyAlignment="1" applyProtection="1">
      <alignment horizontal="left" vertical="top" wrapText="1"/>
    </xf>
    <xf numFmtId="0" fontId="5" fillId="0" borderId="30" xfId="0" applyFont="1" applyFill="1" applyBorder="1" applyAlignment="1" applyProtection="1">
      <alignment horizontal="left" vertical="top"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2" borderId="44" xfId="0" applyFont="1" applyFill="1" applyBorder="1" applyAlignment="1" applyProtection="1">
      <alignment horizontal="center" vertical="top" wrapText="1"/>
      <protection locked="0"/>
    </xf>
    <xf numFmtId="0" fontId="6" fillId="2" borderId="30" xfId="0" applyFont="1" applyFill="1" applyBorder="1" applyAlignment="1" applyProtection="1">
      <alignment horizontal="center" vertical="top" wrapText="1"/>
      <protection locked="0"/>
    </xf>
    <xf numFmtId="0" fontId="6" fillId="2" borderId="4" xfId="0" applyFont="1" applyFill="1" applyBorder="1" applyAlignment="1" applyProtection="1">
      <alignment horizontal="center" vertical="top" wrapText="1"/>
      <protection locked="0"/>
    </xf>
    <xf numFmtId="0" fontId="6" fillId="0" borderId="0" xfId="0" applyFont="1" applyBorder="1" applyAlignment="1" applyProtection="1">
      <alignment horizontal="right" wrapText="1"/>
    </xf>
    <xf numFmtId="14" fontId="5" fillId="2" borderId="5" xfId="0" applyNumberFormat="1" applyFont="1" applyFill="1" applyBorder="1" applyAlignment="1" applyProtection="1">
      <alignment horizontal="center" vertical="top" wrapText="1"/>
      <protection locked="0"/>
    </xf>
    <xf numFmtId="14" fontId="5" fillId="2" borderId="6" xfId="0" applyNumberFormat="1" applyFont="1" applyFill="1" applyBorder="1" applyAlignment="1" applyProtection="1">
      <alignment horizontal="center" vertical="top" wrapText="1"/>
      <protection locked="0"/>
    </xf>
    <xf numFmtId="14" fontId="5" fillId="2" borderId="14" xfId="0" applyNumberFormat="1" applyFont="1" applyFill="1" applyBorder="1" applyAlignment="1" applyProtection="1">
      <alignment horizontal="center" vertical="top" wrapText="1"/>
      <protection locked="0"/>
    </xf>
    <xf numFmtId="14" fontId="5" fillId="2" borderId="45" xfId="0" applyNumberFormat="1" applyFont="1" applyFill="1" applyBorder="1" applyAlignment="1" applyProtection="1">
      <alignment horizontal="center" vertical="top" wrapText="1"/>
      <protection locked="0"/>
    </xf>
    <xf numFmtId="0" fontId="22" fillId="0" borderId="22" xfId="0" applyFont="1" applyFill="1" applyBorder="1" applyAlignment="1" applyProtection="1">
      <alignment horizontal="right" vertical="center" wrapText="1"/>
    </xf>
    <xf numFmtId="0" fontId="22" fillId="0" borderId="38" xfId="0" applyFont="1" applyFill="1" applyBorder="1" applyAlignment="1" applyProtection="1">
      <alignment horizontal="right" vertical="center" wrapText="1"/>
    </xf>
    <xf numFmtId="0" fontId="6" fillId="2" borderId="13" xfId="0"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vertical="top" wrapText="1"/>
      <protection locked="0"/>
    </xf>
    <xf numFmtId="14" fontId="5" fillId="2" borderId="9" xfId="0" applyNumberFormat="1" applyFont="1" applyFill="1" applyBorder="1" applyAlignment="1" applyProtection="1">
      <alignment horizontal="center" vertical="top" wrapText="1"/>
      <protection locked="0"/>
    </xf>
    <xf numFmtId="0" fontId="29" fillId="0" borderId="0" xfId="0" applyFont="1" applyAlignment="1" applyProtection="1">
      <alignment horizontal="right"/>
    </xf>
    <xf numFmtId="0" fontId="5" fillId="2" borderId="1" xfId="0" applyFont="1" applyFill="1" applyBorder="1" applyAlignment="1" applyProtection="1">
      <alignment horizontal="left" vertical="center" wrapText="1"/>
      <protection locked="0"/>
    </xf>
    <xf numFmtId="0" fontId="10" fillId="0" borderId="2" xfId="0" applyFont="1" applyBorder="1" applyAlignment="1" applyProtection="1">
      <alignment horizontal="center" vertical="top"/>
    </xf>
    <xf numFmtId="0" fontId="24" fillId="0" borderId="0" xfId="0" applyFont="1" applyBorder="1" applyAlignment="1" applyProtection="1">
      <alignment horizontal="right"/>
    </xf>
    <xf numFmtId="0" fontId="22" fillId="0" borderId="0" xfId="0" applyFont="1" applyBorder="1" applyAlignment="1" applyProtection="1">
      <alignment horizontal="right" vertical="center" wrapText="1"/>
    </xf>
    <xf numFmtId="0" fontId="6" fillId="0" borderId="22" xfId="0" applyFont="1" applyFill="1" applyBorder="1" applyAlignment="1" applyProtection="1">
      <alignment horizontal="right" vertical="center" wrapText="1"/>
    </xf>
    <xf numFmtId="0" fontId="11" fillId="0" borderId="1" xfId="0" applyFont="1" applyBorder="1" applyAlignment="1" applyProtection="1">
      <alignment horizontal="center"/>
    </xf>
    <xf numFmtId="0" fontId="22"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xf>
    <xf numFmtId="0" fontId="10" fillId="0" borderId="2" xfId="0" applyFont="1" applyBorder="1" applyAlignment="1" applyProtection="1">
      <alignment horizontal="center" vertical="top" wrapText="1"/>
    </xf>
    <xf numFmtId="0" fontId="9" fillId="2" borderId="1" xfId="0" applyFont="1" applyFill="1" applyBorder="1" applyAlignment="1" applyProtection="1">
      <alignment horizontal="center"/>
      <protection locked="0"/>
    </xf>
    <xf numFmtId="0" fontId="8" fillId="0" borderId="0" xfId="0" applyFont="1" applyAlignment="1" applyProtection="1">
      <alignment horizontal="center" vertical="center"/>
    </xf>
    <xf numFmtId="0" fontId="11" fillId="0" borderId="0" xfId="0" applyFont="1" applyAlignment="1" applyProtection="1">
      <alignment horizontal="left"/>
    </xf>
    <xf numFmtId="0" fontId="6" fillId="2" borderId="1" xfId="0" applyFont="1" applyFill="1" applyBorder="1" applyAlignment="1" applyProtection="1">
      <alignment horizontal="left" vertical="center" wrapText="1"/>
      <protection locked="0"/>
    </xf>
    <xf numFmtId="0" fontId="9" fillId="0" borderId="1" xfId="0" applyFont="1" applyBorder="1" applyAlignment="1" applyProtection="1">
      <alignment horizontal="center"/>
    </xf>
    <xf numFmtId="0" fontId="33" fillId="0" borderId="43" xfId="0" applyFont="1" applyBorder="1" applyAlignment="1" applyProtection="1">
      <alignment horizontal="left" shrinkToFit="1"/>
    </xf>
    <xf numFmtId="0" fontId="33" fillId="0" borderId="38" xfId="0" applyFont="1" applyBorder="1" applyAlignment="1" applyProtection="1">
      <alignment horizontal="left" shrinkToFit="1"/>
    </xf>
    <xf numFmtId="0" fontId="34" fillId="0" borderId="48" xfId="0" applyFont="1" applyFill="1" applyBorder="1" applyAlignment="1" applyProtection="1">
      <alignment horizontal="center"/>
    </xf>
  </cellXfs>
  <cellStyles count="2">
    <cellStyle name="Currency" xfId="1" builtinId="4"/>
    <cellStyle name="Normal" xfId="0" builtinId="0"/>
  </cellStyles>
  <dxfs count="27">
    <dxf>
      <font>
        <b val="0"/>
        <i val="0"/>
        <strike val="0"/>
        <condense val="0"/>
        <extend val="0"/>
        <outline val="0"/>
        <shadow val="0"/>
        <u val="none"/>
        <vertAlign val="baseline"/>
        <sz val="10"/>
        <color theme="1"/>
        <name val="Arial"/>
        <scheme val="none"/>
      </font>
      <numFmt numFmtId="11" formatCode="&quot;$&quot;#,##0.00_);\(&quot;$&quot;#,##0.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auto="1"/>
        </left>
        <right style="double">
          <color indexed="64"/>
        </right>
        <top style="thin">
          <color auto="1"/>
        </top>
        <bottom style="thin">
          <color auto="1"/>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numFmt numFmtId="164" formatCode="mm/dd/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numFmt numFmtId="164" formatCode="mm/dd/yy;@"/>
      <fill>
        <patternFill patternType="none">
          <fgColor indexed="64"/>
          <bgColor indexed="65"/>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0" formatCode="General"/>
      <alignment horizontal="center"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protection locked="0" hidden="0"/>
    </dxf>
    <dxf>
      <border outline="0">
        <bottom style="medium">
          <color indexed="64"/>
        </bottom>
      </border>
    </dxf>
    <dxf>
      <font>
        <b/>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i val="0"/>
        <color rgb="FFFF0000"/>
      </font>
      <fill>
        <patternFill patternType="none">
          <bgColor auto="1"/>
        </patternFill>
      </fill>
      <border>
        <left style="thin">
          <color rgb="FFFF0000"/>
        </left>
        <right style="thin">
          <color rgb="FFFF0000"/>
        </right>
        <top style="thin">
          <color rgb="FFFF0000"/>
        </top>
        <bottom style="thin">
          <color rgb="FFFF0000"/>
        </bottom>
      </border>
    </dxf>
    <dxf>
      <font>
        <color rgb="FFFF0000"/>
      </font>
    </dxf>
    <dxf>
      <font>
        <color rgb="FFFF0000"/>
      </font>
    </dxf>
    <dxf>
      <font>
        <b/>
        <i val="0"/>
        <color rgb="FFFF0000"/>
      </font>
      <fill>
        <patternFill patternType="none">
          <bgColor auto="1"/>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171449</xdr:colOff>
      <xdr:row>0</xdr:row>
      <xdr:rowOff>123825</xdr:rowOff>
    </xdr:from>
    <xdr:to>
      <xdr:col>3</xdr:col>
      <xdr:colOff>750568</xdr:colOff>
      <xdr:row>3</xdr:row>
      <xdr:rowOff>188335</xdr:rowOff>
    </xdr:to>
    <xdr:pic>
      <xdr:nvPicPr>
        <xdr:cNvPr id="22" name="Picture 4" descr="logo">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14599" y="123825"/>
          <a:ext cx="579119" cy="6169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1363981</xdr:colOff>
      <xdr:row>0</xdr:row>
      <xdr:rowOff>99060</xdr:rowOff>
    </xdr:from>
    <xdr:to>
      <xdr:col>4</xdr:col>
      <xdr:colOff>590550</xdr:colOff>
      <xdr:row>4</xdr:row>
      <xdr:rowOff>1645</xdr:rowOff>
    </xdr:to>
    <xdr:pic>
      <xdr:nvPicPr>
        <xdr:cNvPr id="2" name="Picture 4" descr="logo">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36081" y="99060"/>
          <a:ext cx="607694" cy="645535"/>
        </a:xfrm>
        <a:prstGeom prst="rect">
          <a:avLst/>
        </a:prstGeom>
        <a:noFill/>
      </xdr:spPr>
    </xdr:pic>
    <xdr:clientData/>
  </xdr:twoCellAnchor>
</xdr:wsDr>
</file>

<file path=xl/tables/table1.xml><?xml version="1.0" encoding="utf-8"?>
<table xmlns="http://schemas.openxmlformats.org/spreadsheetml/2006/main" id="3" name="Table3" displayName="Table3" ref="A19:S89" totalsRowShown="0" headerRowDxfId="22" dataDxfId="20" headerRowBorderDxfId="21" tableBorderDxfId="19">
  <autoFilter ref="A19:S89"/>
  <tableColumns count="19">
    <tableColumn id="1" name="ITEM COUNT" dataDxfId="18">
      <calculatedColumnFormula>ROW()-19</calculatedColumnFormula>
    </tableColumn>
    <tableColumn id="2" name="ITEM TYPE" dataDxfId="17"/>
    <tableColumn id="3" name="DESCRIPTION OF OUTSTANDING OR CORRECTIVE WORK" dataDxfId="16"/>
    <tableColumn id="5" name="LOCATION" dataDxfId="15"/>
    <tableColumn id="6" name="PHOTO _x000a_NO. / TAG" dataDxfId="14"/>
    <tableColumn id="7" name="ITEM RAISED BY" dataDxfId="13"/>
    <tableColumn id="8" name="LIST REFERENCE LOCATION" dataDxfId="12"/>
    <tableColumn id="9" name="LIST DATE" dataDxfId="11"/>
    <tableColumn id="10" name="LIST ATTACHED" dataDxfId="10"/>
    <tableColumn id="11" name="CONTRACT REFERENCE LOCATION" dataDxfId="9"/>
    <tableColumn id="12" name="RESPONSIBILITY" dataDxfId="8"/>
    <tableColumn id="13" name="REQUIRES AGENCY APPROVAL OF" dataDxfId="7"/>
    <tableColumn id="14" name="DISPUTED" dataDxfId="6"/>
    <tableColumn id="15" name="COMMENTS / NOTES" dataDxfId="5"/>
    <tableColumn id="16" name="ACCEPTED BY" dataDxfId="4"/>
    <tableColumn id="17" name="DATE ACCEPTED" dataDxfId="3"/>
    <tableColumn id="18" name="QTY" dataDxfId="2"/>
    <tableColumn id="19" name="UNIT" dataDxfId="1"/>
    <tableColumn id="20" name="FAIR COST ESTIMATE (FCE) TO COMPLETE" dataDxfId="0" dataCellStyle="Currency"/>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9"/>
  <sheetViews>
    <sheetView showRuler="0" view="pageLayout" zoomScaleNormal="100" zoomScaleSheetLayoutView="100" workbookViewId="0">
      <selection activeCell="C10" sqref="C10:D10"/>
    </sheetView>
  </sheetViews>
  <sheetFormatPr defaultColWidth="9.140625" defaultRowHeight="15" x14ac:dyDescent="0.25"/>
  <cols>
    <col min="1" max="1" width="9.28515625" style="2" customWidth="1"/>
    <col min="2" max="2" width="16.7109375" style="2" customWidth="1"/>
    <col min="3" max="3" width="8.42578125" style="2" bestFit="1" customWidth="1"/>
    <col min="4" max="4" width="45.42578125" style="2" customWidth="1"/>
    <col min="5" max="5" width="3.85546875" style="2" customWidth="1"/>
    <col min="6" max="6" width="13.28515625" style="2" customWidth="1"/>
    <col min="7" max="7" width="13.140625" style="2" customWidth="1"/>
    <col min="8" max="8" width="5" style="2" customWidth="1"/>
    <col min="9" max="9" width="18.7109375" style="2" customWidth="1"/>
    <col min="10" max="10" width="17.140625" style="2" customWidth="1"/>
    <col min="11" max="16384" width="9.140625" style="2"/>
  </cols>
  <sheetData>
    <row r="1" spans="1:11" ht="10.5" customHeight="1" x14ac:dyDescent="0.25"/>
    <row r="2" spans="1:11" ht="18" x14ac:dyDescent="0.25">
      <c r="A2" s="160" t="s">
        <v>14</v>
      </c>
      <c r="B2" s="160"/>
      <c r="C2" s="160"/>
      <c r="D2" s="160"/>
      <c r="E2" s="160"/>
      <c r="F2" s="160"/>
      <c r="G2" s="160"/>
      <c r="H2" s="160"/>
      <c r="I2" s="160"/>
      <c r="J2" s="160"/>
    </row>
    <row r="3" spans="1:11" x14ac:dyDescent="0.25">
      <c r="A3" s="161" t="s">
        <v>15</v>
      </c>
      <c r="B3" s="161"/>
      <c r="C3" s="161"/>
      <c r="D3" s="161"/>
      <c r="E3" s="161"/>
      <c r="F3" s="161"/>
      <c r="G3" s="161"/>
      <c r="H3" s="161"/>
      <c r="I3" s="161"/>
      <c r="J3" s="161"/>
    </row>
    <row r="4" spans="1:11" x14ac:dyDescent="0.25">
      <c r="A4" s="161" t="s">
        <v>16</v>
      </c>
      <c r="B4" s="161"/>
      <c r="C4" s="161"/>
      <c r="D4" s="161"/>
      <c r="E4" s="161"/>
      <c r="F4" s="161"/>
      <c r="G4" s="161"/>
      <c r="H4" s="161"/>
      <c r="I4" s="161"/>
      <c r="J4" s="161"/>
    </row>
    <row r="6" spans="1:11" ht="27.75" x14ac:dyDescent="0.25">
      <c r="A6" s="162" t="s">
        <v>30</v>
      </c>
      <c r="B6" s="162"/>
      <c r="C6" s="162"/>
      <c r="D6" s="162"/>
      <c r="E6" s="162"/>
      <c r="F6" s="162"/>
      <c r="G6" s="162"/>
      <c r="H6" s="162"/>
      <c r="I6" s="162"/>
      <c r="J6" s="162"/>
    </row>
    <row r="7" spans="1:11" ht="20.25" customHeight="1" x14ac:dyDescent="0.25">
      <c r="A7" s="160" t="s">
        <v>20</v>
      </c>
      <c r="B7" s="160"/>
      <c r="C7" s="160"/>
      <c r="D7" s="160"/>
      <c r="E7" s="160"/>
      <c r="F7" s="160"/>
      <c r="G7" s="160"/>
      <c r="H7" s="160"/>
      <c r="I7" s="160"/>
      <c r="J7" s="160"/>
    </row>
    <row r="8" spans="1:11" ht="20.25" x14ac:dyDescent="0.25">
      <c r="A8" s="21"/>
      <c r="B8" s="22"/>
      <c r="C8" s="130"/>
      <c r="D8" s="22"/>
      <c r="E8" s="22"/>
      <c r="F8" s="22"/>
      <c r="G8" s="22"/>
      <c r="H8" s="22"/>
      <c r="I8" s="22"/>
      <c r="J8" s="22"/>
    </row>
    <row r="10" spans="1:11" x14ac:dyDescent="0.25">
      <c r="A10" s="152" t="s">
        <v>2</v>
      </c>
      <c r="B10" s="152"/>
      <c r="C10" s="163">
        <f>'Final Completion Punch List'!C9</f>
        <v>0</v>
      </c>
      <c r="D10" s="163"/>
      <c r="E10" s="64"/>
      <c r="F10" s="24" t="s">
        <v>53</v>
      </c>
      <c r="H10" s="127">
        <f>'Final Completion Punch List'!K9</f>
        <v>0</v>
      </c>
      <c r="I10" s="164" t="str">
        <f>'Final Completion Punch List'!L9</f>
        <v>- (Select Type)</v>
      </c>
      <c r="J10" s="164"/>
      <c r="K10" s="59"/>
    </row>
    <row r="11" spans="1:11" ht="15" customHeight="1" x14ac:dyDescent="0.25">
      <c r="A11" s="152" t="s">
        <v>3</v>
      </c>
      <c r="B11" s="152"/>
      <c r="C11" s="151">
        <f>'Final Completion Punch List'!C10</f>
        <v>0</v>
      </c>
      <c r="D11" s="151"/>
      <c r="E11" s="65"/>
      <c r="F11" s="166" t="s">
        <v>54</v>
      </c>
      <c r="G11" s="166"/>
      <c r="H11" s="165">
        <f>'Final Completion Punch List'!K10</f>
        <v>0</v>
      </c>
      <c r="I11" s="165"/>
      <c r="J11" s="165"/>
      <c r="K11" s="66"/>
    </row>
    <row r="12" spans="1:11" x14ac:dyDescent="0.25">
      <c r="A12" s="152" t="s">
        <v>4</v>
      </c>
      <c r="B12" s="152"/>
      <c r="C12" s="151">
        <f>'Final Completion Punch List'!C11</f>
        <v>0</v>
      </c>
      <c r="D12" s="151"/>
      <c r="E12" s="65"/>
      <c r="F12" s="61" t="s">
        <v>8</v>
      </c>
      <c r="H12" s="151">
        <f>'Final Completion Punch List'!K11</f>
        <v>0</v>
      </c>
      <c r="I12" s="151"/>
      <c r="J12" s="151"/>
      <c r="K12" s="66"/>
    </row>
    <row r="13" spans="1:11" x14ac:dyDescent="0.25">
      <c r="A13" s="152" t="s">
        <v>5</v>
      </c>
      <c r="B13" s="152"/>
      <c r="C13" s="151">
        <f>'Final Completion Punch List'!C12</f>
        <v>0</v>
      </c>
      <c r="D13" s="151"/>
      <c r="E13" s="65"/>
      <c r="F13" s="61" t="s">
        <v>17</v>
      </c>
      <c r="H13" s="151">
        <f>'Final Completion Punch List'!K12</f>
        <v>0</v>
      </c>
      <c r="I13" s="151"/>
      <c r="J13" s="151"/>
      <c r="K13" s="66"/>
    </row>
    <row r="14" spans="1:11" x14ac:dyDescent="0.25">
      <c r="A14" s="152" t="s">
        <v>6</v>
      </c>
      <c r="B14" s="152"/>
      <c r="C14" s="151">
        <f>'Final Completion Punch List'!C13</f>
        <v>0</v>
      </c>
      <c r="D14" s="151"/>
      <c r="E14" s="65"/>
      <c r="F14" s="61" t="s">
        <v>67</v>
      </c>
      <c r="H14" s="151">
        <f>'Final Completion Punch List'!K13</f>
        <v>0</v>
      </c>
      <c r="I14" s="151"/>
      <c r="J14" s="151"/>
      <c r="K14" s="66"/>
    </row>
    <row r="15" spans="1:11" x14ac:dyDescent="0.25">
      <c r="A15" s="152" t="s">
        <v>75</v>
      </c>
      <c r="B15" s="152"/>
      <c r="C15" s="151">
        <f>'Final Completion Punch List'!C14</f>
        <v>0</v>
      </c>
      <c r="D15" s="151"/>
      <c r="E15" s="65"/>
      <c r="F15" s="61" t="s">
        <v>9</v>
      </c>
      <c r="H15" s="151">
        <f>'Final Completion Punch List'!K14</f>
        <v>0</v>
      </c>
      <c r="I15" s="151"/>
      <c r="J15" s="151"/>
      <c r="K15" s="66"/>
    </row>
    <row r="16" spans="1:11" x14ac:dyDescent="0.25">
      <c r="A16" s="152" t="s">
        <v>7</v>
      </c>
      <c r="B16" s="152"/>
      <c r="C16" s="151">
        <f>'Final Completion Punch List'!C15</f>
        <v>0</v>
      </c>
      <c r="D16" s="151"/>
      <c r="E16" s="65"/>
      <c r="F16" s="61"/>
      <c r="H16" s="157"/>
      <c r="I16" s="157"/>
      <c r="J16" s="157"/>
      <c r="K16" s="66"/>
    </row>
    <row r="17" spans="1:14" x14ac:dyDescent="0.25">
      <c r="A17" s="2" t="s">
        <v>0</v>
      </c>
    </row>
    <row r="18" spans="1:14" s="3" customFormat="1" x14ac:dyDescent="0.25">
      <c r="A18" s="60" t="s">
        <v>51</v>
      </c>
      <c r="B18" s="9"/>
      <c r="C18" s="9"/>
      <c r="D18" s="9"/>
      <c r="E18" s="9"/>
      <c r="F18" s="9"/>
      <c r="G18" s="9"/>
      <c r="H18" s="9"/>
      <c r="I18" s="9"/>
      <c r="J18" s="2"/>
    </row>
    <row r="19" spans="1:14" s="3" customFormat="1" x14ac:dyDescent="0.25">
      <c r="A19" s="60" t="s">
        <v>52</v>
      </c>
      <c r="B19" s="9"/>
      <c r="C19" s="9"/>
      <c r="D19" s="9"/>
      <c r="E19" s="9"/>
      <c r="F19" s="9"/>
      <c r="G19" s="9"/>
      <c r="H19" s="9"/>
      <c r="I19" s="158"/>
      <c r="J19" s="159"/>
    </row>
    <row r="20" spans="1:14" s="3" customFormat="1" ht="9.9499999999999993" customHeight="1" x14ac:dyDescent="0.25">
      <c r="A20" s="60"/>
      <c r="B20" s="9"/>
      <c r="C20" s="9"/>
      <c r="D20" s="9"/>
      <c r="E20" s="9"/>
      <c r="F20" s="9"/>
      <c r="G20" s="9"/>
      <c r="H20" s="9"/>
      <c r="I20" s="9"/>
      <c r="J20" s="2"/>
    </row>
    <row r="21" spans="1:14" x14ac:dyDescent="0.25">
      <c r="A21" s="11" t="s">
        <v>55</v>
      </c>
      <c r="B21" s="11"/>
      <c r="C21" s="11"/>
      <c r="D21" s="11"/>
      <c r="E21" s="11"/>
      <c r="F21" s="11"/>
      <c r="G21" s="11"/>
      <c r="H21" s="11"/>
      <c r="I21" s="11"/>
    </row>
    <row r="22" spans="1:14" x14ac:dyDescent="0.25">
      <c r="A22" s="11" t="s">
        <v>56</v>
      </c>
      <c r="B22" s="11"/>
      <c r="C22" s="11"/>
      <c r="D22" s="11"/>
      <c r="E22" s="11"/>
      <c r="F22" s="11"/>
      <c r="G22" s="11"/>
      <c r="H22" s="11"/>
      <c r="I22" s="11"/>
    </row>
    <row r="23" spans="1:14" ht="15.75" x14ac:dyDescent="0.25">
      <c r="A23" s="13"/>
      <c r="B23" s="11"/>
      <c r="C23" s="11"/>
      <c r="D23" s="11"/>
      <c r="E23" s="11"/>
      <c r="F23" s="11"/>
      <c r="G23" s="11"/>
      <c r="H23" s="11"/>
      <c r="I23" s="11"/>
    </row>
    <row r="24" spans="1:14" s="3" customFormat="1" ht="9.9499999999999993" customHeight="1" thickBot="1" x14ac:dyDescent="0.3">
      <c r="A24" s="12"/>
      <c r="B24" s="9"/>
      <c r="C24" s="9"/>
      <c r="D24" s="9"/>
      <c r="E24" s="9"/>
      <c r="F24" s="9"/>
      <c r="G24" s="9"/>
      <c r="H24" s="9"/>
      <c r="I24" s="9"/>
      <c r="J24" s="2"/>
    </row>
    <row r="25" spans="1:14" ht="19.5" thickBot="1" x14ac:dyDescent="0.35">
      <c r="A25" s="167" t="s">
        <v>50</v>
      </c>
      <c r="B25" s="168"/>
      <c r="C25" s="168"/>
      <c r="D25" s="168"/>
      <c r="E25" s="168"/>
      <c r="F25" s="168"/>
      <c r="G25" s="168"/>
      <c r="H25" s="168"/>
      <c r="I25" s="168"/>
      <c r="J25" s="169"/>
      <c r="K25" s="3"/>
      <c r="L25" s="3"/>
      <c r="M25" s="3"/>
      <c r="N25" s="3"/>
    </row>
    <row r="26" spans="1:14" ht="42.75" customHeight="1" thickBot="1" x14ac:dyDescent="0.3">
      <c r="A26" s="170" t="s">
        <v>28</v>
      </c>
      <c r="B26" s="171"/>
      <c r="C26" s="129" t="s">
        <v>85</v>
      </c>
      <c r="D26" s="120" t="s">
        <v>49</v>
      </c>
      <c r="E26" s="176" t="s">
        <v>37</v>
      </c>
      <c r="F26" s="177"/>
      <c r="G26" s="174" t="s">
        <v>36</v>
      </c>
      <c r="H26" s="175"/>
      <c r="I26" s="121" t="s">
        <v>60</v>
      </c>
      <c r="J26" s="122" t="s">
        <v>46</v>
      </c>
      <c r="K26" s="3"/>
      <c r="L26" s="3"/>
      <c r="M26" s="3"/>
      <c r="N26" s="3"/>
    </row>
    <row r="27" spans="1:14" x14ac:dyDescent="0.25">
      <c r="A27" s="172" t="s">
        <v>21</v>
      </c>
      <c r="B27" s="173"/>
      <c r="C27" s="131">
        <f>COUNTIFS('Final Completion Punch List'!B20:B89,"Punch List Item",'Final Completion Punch List'!S20:S89,"&gt;0",'Final Completion Punch List'!P20:P89,"")+COUNTIFS('Final Completion Punch List'!B20:B89,"Punch List Item",'Final Completion Punch List'!S20:S89,"=0",'Final Completion Punch List'!P20:P89,"")</f>
        <v>0</v>
      </c>
      <c r="D27" s="6"/>
      <c r="E27" s="178"/>
      <c r="F27" s="179"/>
      <c r="G27" s="189"/>
      <c r="H27" s="190"/>
      <c r="I27" s="56"/>
      <c r="J27" s="145">
        <f>SUMIFS('Final Completion Punch List'!$S$20:$S$89, 'Final Completion Punch List'!$B$20:$B$89, 'Punch List Summary Page'!$A$27, 'Final Completion Punch List'!P20:P89, "")</f>
        <v>0</v>
      </c>
      <c r="K27" s="3"/>
      <c r="L27" s="3"/>
      <c r="M27" s="3"/>
      <c r="N27" s="3"/>
    </row>
    <row r="28" spans="1:14" x14ac:dyDescent="0.25">
      <c r="A28" s="153" t="s">
        <v>29</v>
      </c>
      <c r="B28" s="154"/>
      <c r="C28" s="132">
        <f>COUNTIFS('Final Completion Punch List'!B20:B89,"O&amp;M Manuals",'Final Completion Punch List'!S20:S89,"&gt;0",'Final Completion Punch List'!P20:P89,"")+COUNTIFS('Final Completion Punch List'!B20:B89,"O&amp;M Manuals",'Final Completion Punch List'!S20:S89,"=0",'Final Completion Punch List'!P20:P89,"")</f>
        <v>0</v>
      </c>
      <c r="D28" s="7"/>
      <c r="E28" s="180"/>
      <c r="F28" s="180"/>
      <c r="G28" s="182"/>
      <c r="H28" s="183"/>
      <c r="I28" s="57"/>
      <c r="J28" s="146">
        <f>SUMIFS('Final Completion Punch List'!$S$20:$S$89, 'Final Completion Punch List'!$B$20:$B$89, 'Punch List Summary Page'!$A$28, 'Final Completion Punch List'!P20:P89, "")</f>
        <v>0</v>
      </c>
      <c r="K28" s="3"/>
      <c r="L28" s="3"/>
      <c r="M28" s="3"/>
      <c r="N28" s="3"/>
    </row>
    <row r="29" spans="1:14" x14ac:dyDescent="0.25">
      <c r="A29" s="153" t="s">
        <v>1</v>
      </c>
      <c r="B29" s="154"/>
      <c r="C29" s="132">
        <f>COUNTIFS('Final Completion Punch List'!B20:B89,"Warranty Documents",'Final Completion Punch List'!S20:S89,"&gt;0",'Final Completion Punch List'!P20:P89,"")+COUNTIFS('Final Completion Punch List'!B20:B89,"Warranty Documents",'Final Completion Punch List'!S20:S89,"=0",'Final Completion Punch List'!P20:P89,"")</f>
        <v>0</v>
      </c>
      <c r="D29" s="7"/>
      <c r="E29" s="180"/>
      <c r="F29" s="180"/>
      <c r="G29" s="182"/>
      <c r="H29" s="183"/>
      <c r="I29" s="57"/>
      <c r="J29" s="146">
        <f>SUMIFS('Final Completion Punch List'!$S$20:$S$89, 'Final Completion Punch List'!$B$20:$B$89, 'Punch List Summary Page'!$A$29, 'Final Completion Punch List'!P20:P89, "")</f>
        <v>0</v>
      </c>
      <c r="K29" s="3"/>
      <c r="L29" s="3"/>
      <c r="M29" s="3"/>
      <c r="N29" s="3"/>
    </row>
    <row r="30" spans="1:14" x14ac:dyDescent="0.25">
      <c r="A30" s="153" t="s">
        <v>64</v>
      </c>
      <c r="B30" s="154"/>
      <c r="C30" s="132">
        <f>COUNTIFS('Final Completion Punch List'!B20:B89,"As-Builts",'Final Completion Punch List'!S20:S89,"&gt;0",'Final Completion Punch List'!P20:P89,"")+COUNTIFS('Final Completion Punch List'!B20:B89,"As-Builts",'Final Completion Punch List'!S20:S89,"=0",'Final Completion Punch List'!P20:P89,"")</f>
        <v>0</v>
      </c>
      <c r="D30" s="7"/>
      <c r="E30" s="180"/>
      <c r="F30" s="180"/>
      <c r="G30" s="182"/>
      <c r="H30" s="183"/>
      <c r="I30" s="57"/>
      <c r="J30" s="146">
        <f>SUMIFS('Final Completion Punch List'!$S$20:$S$89, 'Final Completion Punch List'!$B$20:$B$89, 'Punch List Summary Page'!$A$30, 'Final Completion Punch List'!P20:P89, "")</f>
        <v>0</v>
      </c>
      <c r="K30" s="3"/>
      <c r="L30" s="3"/>
      <c r="M30" s="3"/>
      <c r="N30" s="3"/>
    </row>
    <row r="31" spans="1:14" x14ac:dyDescent="0.25">
      <c r="A31" s="153" t="s">
        <v>11</v>
      </c>
      <c r="B31" s="154"/>
      <c r="C31" s="132">
        <f>COUNTIFS('Final Completion Punch List'!B20:B89,"Attic Stock",'Final Completion Punch List'!S20:S89,"&gt;0",'Final Completion Punch List'!P20:P89,"")+COUNTIFS('Final Completion Punch List'!B20:B89,"Attic Stock",'Final Completion Punch List'!S20:S89,"=0",'Final Completion Punch List'!P20:P89,"")</f>
        <v>0</v>
      </c>
      <c r="D31" s="7"/>
      <c r="E31" s="180"/>
      <c r="F31" s="180"/>
      <c r="G31" s="182"/>
      <c r="H31" s="183"/>
      <c r="I31" s="57"/>
      <c r="J31" s="146">
        <f>SUMIFS('Final Completion Punch List'!$S$20:$S$89, 'Final Completion Punch List'!$B$20:$B$89, 'Punch List Summary Page'!$A$31, 'Final Completion Punch List'!P20:P89, "")</f>
        <v>0</v>
      </c>
      <c r="K31" s="3"/>
      <c r="L31" s="3"/>
      <c r="M31" s="3"/>
      <c r="N31" s="3"/>
    </row>
    <row r="32" spans="1:14" x14ac:dyDescent="0.25">
      <c r="A32" s="153" t="s">
        <v>65</v>
      </c>
      <c r="B32" s="154"/>
      <c r="C32" s="132">
        <f>COUNTIFS('Final Completion Punch List'!B20:B89,"Training",'Final Completion Punch List'!S20:S89,"&gt;0",'Final Completion Punch List'!P20:P89,"")+COUNTIFS('Final Completion Punch List'!B20:B89,"Training",'Final Completion Punch List'!S20:S89,"=0",'Final Completion Punch List'!P20:P89,"")</f>
        <v>0</v>
      </c>
      <c r="D32" s="7"/>
      <c r="E32" s="180"/>
      <c r="F32" s="180"/>
      <c r="G32" s="182"/>
      <c r="H32" s="183"/>
      <c r="I32" s="57"/>
      <c r="J32" s="146">
        <f>SUMIFS('Final Completion Punch List'!$S$20:$S$89, 'Final Completion Punch List'!$B$20:$B$89, 'Punch List Summary Page'!$A$32, 'Final Completion Punch List'!P20:P89, "")</f>
        <v>0</v>
      </c>
      <c r="K32" s="3"/>
      <c r="L32" s="3"/>
      <c r="M32" s="3"/>
      <c r="N32" s="3"/>
    </row>
    <row r="33" spans="1:14" x14ac:dyDescent="0.25">
      <c r="A33" s="153" t="s">
        <v>22</v>
      </c>
      <c r="B33" s="154"/>
      <c r="C33" s="132">
        <f>COUNTIFS('Final Completion Punch List'!B20:B89,"Final Clean Up",'Final Completion Punch List'!S20:S89,"&gt;0",'Final Completion Punch List'!P20:P89,"")+COUNTIFS('Final Completion Punch List'!B20:B89,"Final Clean Up",'Final Completion Punch List'!S20:S89,"=0",'Final Completion Punch List'!P20:P89,"")</f>
        <v>0</v>
      </c>
      <c r="D33" s="7"/>
      <c r="E33" s="180"/>
      <c r="F33" s="180"/>
      <c r="G33" s="182"/>
      <c r="H33" s="183"/>
      <c r="I33" s="57"/>
      <c r="J33" s="146">
        <f>SUMIFS('Final Completion Punch List'!$S$20:$S$89, 'Final Completion Punch List'!$B$20:$B$89, 'Punch List Summary Page'!$A$33, 'Final Completion Punch List'!P20:P89, "")</f>
        <v>0</v>
      </c>
      <c r="K33" s="3"/>
      <c r="L33" s="3"/>
      <c r="M33" s="3"/>
      <c r="N33" s="3"/>
    </row>
    <row r="34" spans="1:14" x14ac:dyDescent="0.25">
      <c r="A34" s="153" t="s">
        <v>23</v>
      </c>
      <c r="B34" s="154"/>
      <c r="C34" s="132">
        <f>COUNTIFS('Final Completion Punch List'!B20:B89,"Testing &amp; Inspection",'Final Completion Punch List'!S20:S89,"&gt;0",'Final Completion Punch List'!P20:P89,"")+COUNTIFS('Final Completion Punch List'!B20:B89,"Testing &amp; Inspection",'Final Completion Punch List'!S20:S89,"=0",'Final Completion Punch List'!P20:P89,"")</f>
        <v>0</v>
      </c>
      <c r="D34" s="7"/>
      <c r="E34" s="180"/>
      <c r="F34" s="180"/>
      <c r="G34" s="182"/>
      <c r="H34" s="183"/>
      <c r="I34" s="57"/>
      <c r="J34" s="146">
        <f>SUMIFS('Final Completion Punch List'!$S$20:$S$89, 'Final Completion Punch List'!$B$20:$B$89, 'Punch List Summary Page'!$A$34, 'Final Completion Punch List'!P20:P89, "")</f>
        <v>0</v>
      </c>
      <c r="K34" s="3"/>
      <c r="L34" s="3"/>
      <c r="M34" s="3"/>
      <c r="N34" s="3"/>
    </row>
    <row r="35" spans="1:14" x14ac:dyDescent="0.25">
      <c r="A35" s="153" t="s">
        <v>24</v>
      </c>
      <c r="B35" s="154"/>
      <c r="C35" s="132">
        <f>COUNTIFS('Final Completion Punch List'!B20:B89,"Building Flush Out for HVAC",'Final Completion Punch List'!S20:S89,"&gt;0",'Final Completion Punch List'!P20:P89,"")+COUNTIFS('Final Completion Punch List'!B20:B89,"Building Flush Out for HVAC",'Final Completion Punch List'!S20:S89,"=0",'Final Completion Punch List'!P20:P89,"")</f>
        <v>0</v>
      </c>
      <c r="D35" s="7"/>
      <c r="E35" s="180"/>
      <c r="F35" s="180"/>
      <c r="G35" s="182"/>
      <c r="H35" s="183"/>
      <c r="I35" s="57"/>
      <c r="J35" s="146">
        <f>SUMIFS('Final Completion Punch List'!$S$20:$S$89, 'Final Completion Punch List'!$B$20:$B$89, 'Punch List Summary Page'!$A$35, 'Final Completion Punch List'!P20:P89, "")</f>
        <v>0</v>
      </c>
      <c r="K35" s="3"/>
      <c r="L35" s="3"/>
      <c r="M35" s="3"/>
      <c r="N35" s="3"/>
    </row>
    <row r="36" spans="1:14" x14ac:dyDescent="0.25">
      <c r="A36" s="153" t="s">
        <v>25</v>
      </c>
      <c r="B36" s="154"/>
      <c r="C36" s="132">
        <f>COUNTIFS('Final Completion Punch List'!B20:B89,"Required Documents",'Final Completion Punch List'!S20:S89,"&gt;0",'Final Completion Punch List'!P20:P89,"")+COUNTIFS('Final Completion Punch List'!B20:B89,"Required Documents",'Final Completion Punch List'!S20:S89,"=0",'Final Completion Punch List'!P20:P89,"")</f>
        <v>0</v>
      </c>
      <c r="D36" s="7"/>
      <c r="E36" s="180"/>
      <c r="F36" s="180"/>
      <c r="G36" s="182"/>
      <c r="H36" s="183"/>
      <c r="I36" s="57"/>
      <c r="J36" s="146">
        <f>SUMIFS('Final Completion Punch List'!$S$20:$S$89, 'Final Completion Punch List'!$B$20:$B$89, 'Punch List Summary Page'!$A$36, 'Final Completion Punch List'!P20:P89, "")</f>
        <v>0</v>
      </c>
      <c r="K36" s="3"/>
      <c r="L36" s="3"/>
      <c r="M36" s="3"/>
      <c r="N36" s="3"/>
    </row>
    <row r="37" spans="1:14" x14ac:dyDescent="0.25">
      <c r="A37" s="153" t="s">
        <v>26</v>
      </c>
      <c r="B37" s="154"/>
      <c r="C37" s="132">
        <f>COUNTIFS('Final Completion Punch List'!B20:B89,"Repair of Defective Work",'Final Completion Punch List'!S20:S89,"&gt;0",'Final Completion Punch List'!P20:P89,"")+COUNTIFS('Final Completion Punch List'!B20:B89,"Repair of Defective Work",'Final Completion Punch List'!S20:S89,"=0",'Final Completion Punch List'!P20:P89,"")</f>
        <v>0</v>
      </c>
      <c r="D37" s="7"/>
      <c r="E37" s="180"/>
      <c r="F37" s="180"/>
      <c r="G37" s="182"/>
      <c r="H37" s="183"/>
      <c r="I37" s="57"/>
      <c r="J37" s="146">
        <f>SUMIFS('Final Completion Punch List'!$S$20:$S$89, 'Final Completion Punch List'!$B$20:$B$89, 'Punch List Summary Page'!$A$37, 'Final Completion Punch List'!P20:P89, "")</f>
        <v>0</v>
      </c>
      <c r="K37" s="3"/>
      <c r="L37" s="3"/>
      <c r="M37" s="3"/>
      <c r="N37" s="3"/>
    </row>
    <row r="38" spans="1:14" x14ac:dyDescent="0.25">
      <c r="A38" s="153" t="s">
        <v>45</v>
      </c>
      <c r="B38" s="154"/>
      <c r="C38" s="132">
        <f>COUNTIFS('Final Completion Punch List'!B20:B89,"Credits",'Final Completion Punch List'!S20:S89,"&gt;0",'Final Completion Punch List'!P20:P89,"")+COUNTIFS('Final Completion Punch List'!B20:B89,"Credits",'Final Completion Punch List'!S20:S89,"=0",'Final Completion Punch List'!P20:P89,"")</f>
        <v>0</v>
      </c>
      <c r="D38" s="7"/>
      <c r="E38" s="180"/>
      <c r="F38" s="180"/>
      <c r="G38" s="182"/>
      <c r="H38" s="183"/>
      <c r="I38" s="57"/>
      <c r="J38" s="146">
        <f>SUMIFS('Final Completion Punch List'!$S$20:$S$89, 'Final Completion Punch List'!$B$20:$B$89, 'Punch List Summary Page'!$A$38, 'Final Completion Punch List'!P20:P89, "")</f>
        <v>0</v>
      </c>
      <c r="K38" s="3"/>
      <c r="L38" s="3"/>
      <c r="M38" s="3"/>
      <c r="N38" s="3"/>
    </row>
    <row r="39" spans="1:14" ht="15.75" thickBot="1" x14ac:dyDescent="0.3">
      <c r="A39" s="155" t="s">
        <v>27</v>
      </c>
      <c r="B39" s="156"/>
      <c r="C39" s="133">
        <f>COUNTIFS('Final Completion Punch List'!B20:B89,"Other",'Final Completion Punch List'!S20:S89,"&gt;0",'Final Completion Punch List'!P20:P89,"")+COUNTIFS('Final Completion Punch List'!B20:B89,"Other",'Final Completion Punch List'!S20:S89,"=0",'Final Completion Punch List'!P20:P89,"")</f>
        <v>0</v>
      </c>
      <c r="D39" s="55"/>
      <c r="E39" s="188"/>
      <c r="F39" s="188"/>
      <c r="G39" s="184"/>
      <c r="H39" s="185"/>
      <c r="I39" s="58"/>
      <c r="J39" s="147">
        <f>SUMIFS('Final Completion Punch List'!$S$20:$S$89, 'Final Completion Punch List'!$B$20:$B$89, 'Punch List Summary Page'!$A$39, 'Final Completion Punch List'!P20:P89, "")</f>
        <v>0</v>
      </c>
      <c r="K39" s="3"/>
      <c r="L39" s="3"/>
      <c r="M39" s="3"/>
      <c r="N39" s="3"/>
    </row>
    <row r="40" spans="1:14" ht="15.75" customHeight="1" thickBot="1" x14ac:dyDescent="0.3">
      <c r="A40" s="207" t="s">
        <v>89</v>
      </c>
      <c r="B40" s="208"/>
      <c r="C40" s="209">
        <f>SUM(C27:C39)</f>
        <v>0</v>
      </c>
      <c r="D40" s="26"/>
      <c r="E40" s="26"/>
      <c r="F40" s="186" t="s">
        <v>58</v>
      </c>
      <c r="G40" s="187"/>
      <c r="H40" s="187"/>
      <c r="I40" s="187"/>
      <c r="J40" s="148">
        <f>SUM(J27:J39)</f>
        <v>0</v>
      </c>
      <c r="K40" s="3"/>
      <c r="L40" s="3"/>
      <c r="M40" s="3"/>
      <c r="N40" s="3"/>
    </row>
    <row r="41" spans="1:14" s="3" customFormat="1" ht="15.6" customHeight="1" x14ac:dyDescent="0.25">
      <c r="A41" s="12"/>
      <c r="B41" s="9"/>
      <c r="C41" s="9"/>
      <c r="D41" s="9"/>
      <c r="E41" s="9"/>
      <c r="F41" s="9"/>
      <c r="G41" s="181" t="s">
        <v>18</v>
      </c>
      <c r="H41" s="181"/>
      <c r="I41" s="181"/>
      <c r="J41" s="149">
        <f>J40*0.5</f>
        <v>0</v>
      </c>
    </row>
    <row r="42" spans="1:14" s="3" customFormat="1" ht="9.9499999999999993" customHeight="1" x14ac:dyDescent="0.25">
      <c r="A42" s="12"/>
      <c r="B42" s="9"/>
      <c r="C42" s="9"/>
      <c r="D42" s="9"/>
      <c r="E42" s="9"/>
      <c r="F42" s="9"/>
      <c r="G42" s="9"/>
      <c r="H42" s="9"/>
      <c r="I42" s="9"/>
      <c r="J42" s="62"/>
    </row>
    <row r="43" spans="1:14" s="3" customFormat="1" ht="15.75" customHeight="1" thickBot="1" x14ac:dyDescent="0.3">
      <c r="A43" s="12"/>
      <c r="B43" s="9"/>
      <c r="C43" s="9"/>
      <c r="D43" s="9"/>
      <c r="E43" s="9"/>
      <c r="F43" s="9"/>
      <c r="H43" s="67"/>
      <c r="I43" s="68" t="s">
        <v>63</v>
      </c>
      <c r="J43" s="150">
        <f>J40+J41</f>
        <v>0</v>
      </c>
    </row>
    <row r="44" spans="1:14" ht="22.15" customHeight="1" thickTop="1" x14ac:dyDescent="0.25">
      <c r="B44" s="4"/>
      <c r="C44" s="4"/>
      <c r="J44" s="69" t="s">
        <v>59</v>
      </c>
    </row>
    <row r="60" spans="1:10" x14ac:dyDescent="0.25">
      <c r="A60" s="11"/>
      <c r="B60" s="11"/>
      <c r="C60" s="11"/>
      <c r="D60" s="11"/>
      <c r="E60" s="11"/>
      <c r="F60" s="11"/>
      <c r="G60" s="11"/>
      <c r="H60" s="11"/>
      <c r="I60" s="11"/>
      <c r="J60" s="11"/>
    </row>
    <row r="61" spans="1:10" x14ac:dyDescent="0.25">
      <c r="A61" s="11"/>
      <c r="B61" s="11"/>
      <c r="C61" s="11"/>
      <c r="D61" s="11"/>
      <c r="E61" s="11"/>
      <c r="F61" s="11"/>
      <c r="G61" s="11"/>
      <c r="H61" s="11"/>
      <c r="I61" s="11"/>
      <c r="J61" s="11"/>
    </row>
    <row r="62" spans="1:10" x14ac:dyDescent="0.25">
      <c r="A62" s="11"/>
      <c r="B62" s="11"/>
      <c r="C62" s="11"/>
      <c r="D62" s="11"/>
      <c r="E62" s="11"/>
      <c r="F62" s="11"/>
      <c r="G62" s="11"/>
      <c r="H62" s="11"/>
      <c r="I62" s="11"/>
      <c r="J62" s="11"/>
    </row>
    <row r="63" spans="1:10" x14ac:dyDescent="0.25">
      <c r="A63" s="11"/>
      <c r="B63" s="11"/>
      <c r="C63" s="11"/>
      <c r="D63" s="11"/>
      <c r="E63" s="11"/>
      <c r="F63" s="11"/>
      <c r="G63" s="11"/>
      <c r="H63" s="11"/>
      <c r="I63" s="11"/>
      <c r="J63" s="11"/>
    </row>
    <row r="64" spans="1:10" x14ac:dyDescent="0.25">
      <c r="A64" s="11"/>
      <c r="B64" s="11"/>
      <c r="C64" s="11"/>
      <c r="D64" s="11"/>
      <c r="E64" s="11"/>
      <c r="F64" s="11"/>
      <c r="G64" s="11"/>
      <c r="H64" s="11"/>
      <c r="I64" s="11"/>
      <c r="J64" s="11"/>
    </row>
    <row r="65" spans="1:10" x14ac:dyDescent="0.25">
      <c r="A65" s="11"/>
      <c r="B65" s="11"/>
      <c r="C65" s="11"/>
      <c r="D65" s="11"/>
      <c r="E65" s="11"/>
      <c r="F65" s="11"/>
      <c r="G65" s="11"/>
      <c r="H65" s="11"/>
      <c r="I65" s="11"/>
      <c r="J65" s="11"/>
    </row>
    <row r="66" spans="1:10" x14ac:dyDescent="0.25">
      <c r="A66" s="11"/>
      <c r="B66" s="11"/>
      <c r="C66" s="11"/>
      <c r="D66" s="11"/>
      <c r="E66" s="11"/>
      <c r="F66" s="11"/>
      <c r="G66" s="11"/>
      <c r="H66" s="11"/>
      <c r="I66" s="11"/>
      <c r="J66" s="11"/>
    </row>
    <row r="67" spans="1:10" x14ac:dyDescent="0.25">
      <c r="A67" s="11"/>
      <c r="B67" s="11"/>
      <c r="C67" s="11"/>
      <c r="D67" s="11"/>
      <c r="E67" s="11"/>
      <c r="F67" s="11"/>
      <c r="G67" s="11"/>
      <c r="H67" s="11"/>
      <c r="I67" s="11"/>
      <c r="J67" s="11"/>
    </row>
    <row r="68" spans="1:10" x14ac:dyDescent="0.25">
      <c r="A68" s="11"/>
      <c r="B68" s="11"/>
      <c r="C68" s="11"/>
      <c r="D68" s="11"/>
      <c r="E68" s="11"/>
      <c r="F68" s="11"/>
      <c r="G68" s="11"/>
      <c r="H68" s="11"/>
      <c r="I68" s="11"/>
      <c r="J68" s="11"/>
    </row>
    <row r="69" spans="1:10" x14ac:dyDescent="0.25">
      <c r="A69" s="11"/>
      <c r="B69" s="11"/>
      <c r="C69" s="11"/>
      <c r="D69" s="11"/>
      <c r="E69" s="11"/>
      <c r="F69" s="11"/>
      <c r="G69" s="11"/>
      <c r="H69" s="11"/>
      <c r="I69" s="11"/>
      <c r="J69" s="11"/>
    </row>
    <row r="70" spans="1:10" x14ac:dyDescent="0.25">
      <c r="A70" s="11"/>
      <c r="B70" s="11"/>
      <c r="C70" s="11"/>
      <c r="D70" s="11"/>
      <c r="E70" s="11"/>
      <c r="F70" s="11"/>
      <c r="G70" s="11"/>
      <c r="H70" s="11"/>
      <c r="I70" s="11"/>
      <c r="J70" s="11"/>
    </row>
    <row r="71" spans="1:10" x14ac:dyDescent="0.25">
      <c r="A71" s="11"/>
      <c r="B71" s="11"/>
      <c r="C71" s="11"/>
      <c r="D71" s="11"/>
      <c r="E71" s="11"/>
      <c r="F71" s="11"/>
      <c r="G71" s="11"/>
      <c r="H71" s="11"/>
      <c r="I71" s="11"/>
      <c r="J71" s="11"/>
    </row>
    <row r="72" spans="1:10" x14ac:dyDescent="0.25">
      <c r="A72" s="11"/>
      <c r="B72" s="11"/>
      <c r="C72" s="11"/>
      <c r="D72" s="11"/>
      <c r="E72" s="11"/>
      <c r="F72" s="11"/>
      <c r="G72" s="11"/>
      <c r="H72" s="11"/>
      <c r="I72" s="11"/>
      <c r="J72" s="11"/>
    </row>
    <row r="73" spans="1:10" x14ac:dyDescent="0.25">
      <c r="A73" s="11"/>
      <c r="B73" s="11"/>
      <c r="C73" s="11"/>
      <c r="D73" s="11"/>
      <c r="E73" s="11"/>
      <c r="F73" s="11"/>
      <c r="G73" s="11"/>
      <c r="H73" s="11"/>
      <c r="I73" s="11"/>
      <c r="J73" s="11"/>
    </row>
    <row r="74" spans="1:10" x14ac:dyDescent="0.25">
      <c r="A74" s="11"/>
      <c r="B74" s="11"/>
      <c r="C74" s="11"/>
      <c r="D74" s="11"/>
      <c r="E74" s="11"/>
      <c r="F74" s="11"/>
      <c r="G74" s="11"/>
      <c r="H74" s="11"/>
      <c r="I74" s="11"/>
      <c r="J74" s="11"/>
    </row>
    <row r="75" spans="1:10" x14ac:dyDescent="0.25">
      <c r="A75" s="11"/>
      <c r="B75" s="11"/>
      <c r="C75" s="11"/>
      <c r="D75" s="11"/>
      <c r="E75" s="11"/>
      <c r="F75" s="11"/>
      <c r="G75" s="11"/>
      <c r="H75" s="11"/>
      <c r="I75" s="11"/>
      <c r="J75" s="11"/>
    </row>
    <row r="76" spans="1:10" x14ac:dyDescent="0.25">
      <c r="A76" s="11"/>
      <c r="B76" s="11"/>
      <c r="C76" s="11"/>
      <c r="D76" s="11"/>
      <c r="E76" s="11"/>
      <c r="F76" s="11"/>
      <c r="G76" s="11"/>
      <c r="H76" s="11"/>
      <c r="I76" s="11"/>
      <c r="J76" s="11"/>
    </row>
    <row r="77" spans="1:10" x14ac:dyDescent="0.25">
      <c r="A77" s="11"/>
      <c r="B77" s="11"/>
      <c r="C77" s="11"/>
      <c r="D77" s="11"/>
      <c r="E77" s="11"/>
      <c r="F77" s="11"/>
      <c r="G77" s="11"/>
      <c r="H77" s="11"/>
      <c r="I77" s="11"/>
      <c r="J77" s="11"/>
    </row>
    <row r="78" spans="1:10" x14ac:dyDescent="0.25">
      <c r="A78" s="11"/>
      <c r="B78" s="11"/>
      <c r="C78" s="11"/>
      <c r="D78" s="11"/>
      <c r="E78" s="11"/>
      <c r="F78" s="11"/>
      <c r="G78" s="11"/>
      <c r="H78" s="11"/>
      <c r="I78" s="11"/>
      <c r="J78" s="11"/>
    </row>
    <row r="79" spans="1:10" x14ac:dyDescent="0.25">
      <c r="A79" s="11"/>
      <c r="B79" s="11"/>
      <c r="C79" s="11"/>
      <c r="D79" s="11"/>
      <c r="E79" s="11"/>
      <c r="F79" s="11"/>
      <c r="G79" s="11"/>
      <c r="H79" s="11"/>
      <c r="I79" s="11"/>
      <c r="J79" s="11"/>
    </row>
    <row r="80" spans="1:10" x14ac:dyDescent="0.25">
      <c r="A80" s="11"/>
      <c r="B80" s="11"/>
      <c r="C80" s="11"/>
      <c r="D80" s="11"/>
      <c r="E80" s="11"/>
      <c r="F80" s="11"/>
      <c r="G80" s="11"/>
      <c r="H80" s="11"/>
      <c r="I80" s="11"/>
      <c r="J80" s="11"/>
    </row>
    <row r="81" spans="1:10" x14ac:dyDescent="0.25">
      <c r="A81" s="11"/>
      <c r="B81" s="11"/>
      <c r="C81" s="11"/>
      <c r="D81" s="11"/>
      <c r="E81" s="11"/>
      <c r="F81" s="11"/>
      <c r="G81" s="11"/>
      <c r="H81" s="11"/>
      <c r="I81" s="11"/>
      <c r="J81" s="11"/>
    </row>
    <row r="82" spans="1:10" x14ac:dyDescent="0.25">
      <c r="A82" s="11"/>
      <c r="B82" s="11"/>
      <c r="C82" s="11"/>
      <c r="D82" s="11"/>
      <c r="E82" s="11"/>
      <c r="F82" s="11"/>
      <c r="G82" s="11"/>
      <c r="H82" s="11"/>
      <c r="I82" s="11"/>
      <c r="J82" s="11"/>
    </row>
    <row r="83" spans="1:10" x14ac:dyDescent="0.25">
      <c r="A83" s="11"/>
      <c r="B83" s="11"/>
      <c r="C83" s="11"/>
      <c r="D83" s="11"/>
      <c r="E83" s="11"/>
      <c r="F83" s="11"/>
      <c r="G83" s="11"/>
      <c r="H83" s="11"/>
      <c r="I83" s="11"/>
      <c r="J83" s="11"/>
    </row>
    <row r="84" spans="1:10" x14ac:dyDescent="0.25">
      <c r="A84" s="11"/>
      <c r="B84" s="11"/>
      <c r="C84" s="11"/>
      <c r="D84" s="11"/>
      <c r="E84" s="11"/>
      <c r="F84" s="11"/>
      <c r="G84" s="11"/>
      <c r="H84" s="11"/>
      <c r="I84" s="11"/>
      <c r="J84" s="11"/>
    </row>
    <row r="85" spans="1:10" x14ac:dyDescent="0.25">
      <c r="A85" s="11"/>
      <c r="B85" s="11"/>
      <c r="C85" s="11"/>
      <c r="D85" s="11"/>
      <c r="E85" s="11"/>
      <c r="F85" s="11"/>
      <c r="G85" s="11"/>
      <c r="H85" s="11"/>
      <c r="I85" s="11"/>
      <c r="J85" s="11"/>
    </row>
    <row r="86" spans="1:10" x14ac:dyDescent="0.25">
      <c r="A86" s="11"/>
      <c r="B86" s="11"/>
      <c r="C86" s="11"/>
      <c r="D86" s="11"/>
      <c r="E86" s="11"/>
      <c r="F86" s="11"/>
      <c r="G86" s="11"/>
      <c r="H86" s="11"/>
      <c r="I86" s="11"/>
      <c r="J86" s="11"/>
    </row>
    <row r="87" spans="1:10" x14ac:dyDescent="0.25">
      <c r="A87" s="11"/>
      <c r="B87" s="11"/>
      <c r="C87" s="11"/>
      <c r="D87" s="11"/>
      <c r="E87" s="11"/>
      <c r="F87" s="11"/>
      <c r="G87" s="11"/>
      <c r="H87" s="11"/>
      <c r="I87" s="11"/>
      <c r="J87" s="11"/>
    </row>
    <row r="88" spans="1:10" x14ac:dyDescent="0.25">
      <c r="A88" s="11"/>
      <c r="B88" s="11"/>
      <c r="C88" s="11"/>
      <c r="D88" s="11"/>
      <c r="E88" s="11"/>
      <c r="F88" s="11"/>
      <c r="G88" s="11"/>
      <c r="H88" s="11"/>
      <c r="I88" s="11"/>
      <c r="J88" s="11"/>
    </row>
    <row r="89" spans="1:10" x14ac:dyDescent="0.25">
      <c r="A89" s="11"/>
      <c r="B89" s="11"/>
      <c r="C89" s="11"/>
      <c r="D89" s="11"/>
      <c r="E89" s="11"/>
      <c r="F89" s="11"/>
      <c r="G89" s="11"/>
      <c r="H89" s="11"/>
      <c r="I89" s="11"/>
      <c r="J89" s="11"/>
    </row>
  </sheetData>
  <sheetProtection password="DD63" sheet="1" objects="1" scenarios="1" selectLockedCells="1"/>
  <mergeCells count="74">
    <mergeCell ref="E30:F30"/>
    <mergeCell ref="A31:B31"/>
    <mergeCell ref="E31:F31"/>
    <mergeCell ref="E32:F32"/>
    <mergeCell ref="G27:H27"/>
    <mergeCell ref="G32:H32"/>
    <mergeCell ref="G31:H31"/>
    <mergeCell ref="G30:H30"/>
    <mergeCell ref="G29:H29"/>
    <mergeCell ref="G28:H28"/>
    <mergeCell ref="E33:F33"/>
    <mergeCell ref="E34:F34"/>
    <mergeCell ref="E35:F35"/>
    <mergeCell ref="E36:F36"/>
    <mergeCell ref="G41:I41"/>
    <mergeCell ref="G37:H37"/>
    <mergeCell ref="G38:H38"/>
    <mergeCell ref="G39:H39"/>
    <mergeCell ref="F40:I40"/>
    <mergeCell ref="E37:F37"/>
    <mergeCell ref="E38:F38"/>
    <mergeCell ref="E39:F39"/>
    <mergeCell ref="G36:H36"/>
    <mergeCell ref="G35:H35"/>
    <mergeCell ref="G34:H34"/>
    <mergeCell ref="G33:H33"/>
    <mergeCell ref="H12:J12"/>
    <mergeCell ref="A37:B37"/>
    <mergeCell ref="F11:G11"/>
    <mergeCell ref="A25:J25"/>
    <mergeCell ref="A26:B26"/>
    <mergeCell ref="A27:B27"/>
    <mergeCell ref="A28:B28"/>
    <mergeCell ref="A29:B29"/>
    <mergeCell ref="G26:H26"/>
    <mergeCell ref="E26:F26"/>
    <mergeCell ref="E27:F27"/>
    <mergeCell ref="E28:F28"/>
    <mergeCell ref="E29:F29"/>
    <mergeCell ref="A32:B32"/>
    <mergeCell ref="A33:B33"/>
    <mergeCell ref="A34:B34"/>
    <mergeCell ref="A2:J2"/>
    <mergeCell ref="A3:J3"/>
    <mergeCell ref="A4:J4"/>
    <mergeCell ref="A10:B10"/>
    <mergeCell ref="A11:B11"/>
    <mergeCell ref="A7:J7"/>
    <mergeCell ref="A6:J6"/>
    <mergeCell ref="C11:D11"/>
    <mergeCell ref="C10:D10"/>
    <mergeCell ref="I10:J10"/>
    <mergeCell ref="H11:J11"/>
    <mergeCell ref="H13:J13"/>
    <mergeCell ref="H14:J14"/>
    <mergeCell ref="H16:J16"/>
    <mergeCell ref="I19:J19"/>
    <mergeCell ref="A13:B13"/>
    <mergeCell ref="A14:B14"/>
    <mergeCell ref="A16:B16"/>
    <mergeCell ref="A15:B15"/>
    <mergeCell ref="H15:J15"/>
    <mergeCell ref="A40:B40"/>
    <mergeCell ref="C12:D12"/>
    <mergeCell ref="C13:D13"/>
    <mergeCell ref="C14:D14"/>
    <mergeCell ref="C15:D15"/>
    <mergeCell ref="C16:D16"/>
    <mergeCell ref="A12:B12"/>
    <mergeCell ref="A38:B38"/>
    <mergeCell ref="A39:B39"/>
    <mergeCell ref="A35:B35"/>
    <mergeCell ref="A36:B36"/>
    <mergeCell ref="A30:B30"/>
  </mergeCells>
  <pageMargins left="0.25" right="0.25" top="0.25" bottom="0.5" header="0.3" footer="0.3"/>
  <pageSetup scale="67" fitToHeight="0" orientation="portrait" cellComments="asDisplayed" r:id="rId1"/>
  <headerFooter>
    <oddFooter>&amp;LForm CC-0010&amp;CPage &amp;P of &amp;N&amp;RRev. 02/22/2019</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DD37F8B2-80B1-4686-BEFD-2FB467949580}">
            <xm:f>'Final Completion Punch List'!$S$98</xm:f>
            <x14:dxf>
              <font>
                <b/>
                <i val="0"/>
                <color rgb="FFFF0000"/>
              </font>
              <fill>
                <patternFill patternType="none">
                  <bgColor auto="1"/>
                </patternFill>
              </fill>
              <border>
                <left style="thin">
                  <color rgb="FFFF0000"/>
                </left>
                <right style="thin">
                  <color rgb="FFFF0000"/>
                </right>
                <top style="thin">
                  <color rgb="FFFF0000"/>
                </top>
                <bottom style="thin">
                  <color rgb="FFFF0000"/>
                </bottom>
              </border>
            </x14:dxf>
          </x14:cfRule>
          <xm:sqref>J43</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List!$A:$A</xm:f>
          </x14:formula1>
          <xm:sqref>A27:A39</xm:sqref>
        </x14:dataValidation>
        <x14:dataValidation type="list" allowBlank="1" showInputMessage="1" showErrorMessage="1">
          <x14:formula1>
            <xm:f>List!$B$1:$B$2</xm:f>
          </x14:formula1>
          <xm:sqref>E27:F39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45"/>
  <sheetViews>
    <sheetView tabSelected="1" zoomScaleNormal="100" zoomScaleSheetLayoutView="100" zoomScalePageLayoutView="79" workbookViewId="0">
      <selection activeCell="C9" sqref="C9"/>
    </sheetView>
  </sheetViews>
  <sheetFormatPr defaultColWidth="9.140625" defaultRowHeight="15" x14ac:dyDescent="0.25"/>
  <cols>
    <col min="1" max="1" width="5.7109375" style="2" customWidth="1"/>
    <col min="2" max="2" width="25.140625" style="2" customWidth="1"/>
    <col min="3" max="3" width="49.7109375" style="2" customWidth="1"/>
    <col min="4" max="4" width="20.7109375" style="2" customWidth="1"/>
    <col min="5" max="5" width="10.42578125" style="2" customWidth="1"/>
    <col min="6" max="6" width="10.5703125" style="3" customWidth="1"/>
    <col min="7" max="7" width="20.7109375" style="3" customWidth="1"/>
    <col min="8" max="8" width="10" style="3" customWidth="1"/>
    <col min="9" max="9" width="5.7109375" style="3" customWidth="1"/>
    <col min="10" max="10" width="16.7109375" style="3" customWidth="1"/>
    <col min="11" max="11" width="17.28515625" style="3" customWidth="1"/>
    <col min="12" max="12" width="9.85546875" style="3" customWidth="1"/>
    <col min="13" max="13" width="5.7109375" style="3" customWidth="1"/>
    <col min="14" max="14" width="24.28515625" style="3" customWidth="1"/>
    <col min="15" max="15" width="18.140625" style="2" customWidth="1"/>
    <col min="16" max="16" width="10.7109375" style="2" customWidth="1"/>
    <col min="17" max="17" width="8.7109375" style="2" customWidth="1"/>
    <col min="18" max="18" width="6.140625" style="2" customWidth="1"/>
    <col min="19" max="19" width="14.140625" style="2" customWidth="1"/>
    <col min="20" max="16384" width="9.140625" style="2"/>
  </cols>
  <sheetData>
    <row r="1" spans="1:19" ht="10.5" customHeight="1" x14ac:dyDescent="0.3"/>
    <row r="2" spans="1:19" ht="17.45" x14ac:dyDescent="0.3">
      <c r="A2" s="160" t="s">
        <v>14</v>
      </c>
      <c r="B2" s="160"/>
      <c r="C2" s="160"/>
      <c r="D2" s="160"/>
      <c r="E2" s="160"/>
      <c r="F2" s="160"/>
      <c r="G2" s="160"/>
      <c r="H2" s="160"/>
      <c r="I2" s="160"/>
      <c r="J2" s="160"/>
      <c r="K2" s="160"/>
      <c r="L2" s="160"/>
      <c r="M2" s="160"/>
      <c r="N2" s="160"/>
      <c r="O2" s="160"/>
      <c r="P2" s="160"/>
      <c r="Q2" s="160"/>
      <c r="R2" s="160"/>
      <c r="S2" s="160"/>
    </row>
    <row r="3" spans="1:19" ht="14.45" x14ac:dyDescent="0.3">
      <c r="A3" s="161" t="s">
        <v>15</v>
      </c>
      <c r="B3" s="161"/>
      <c r="C3" s="161"/>
      <c r="D3" s="161"/>
      <c r="E3" s="161"/>
      <c r="F3" s="161"/>
      <c r="G3" s="161"/>
      <c r="H3" s="161"/>
      <c r="I3" s="161"/>
      <c r="J3" s="161"/>
      <c r="K3" s="161"/>
      <c r="L3" s="161"/>
      <c r="M3" s="161"/>
      <c r="N3" s="161"/>
      <c r="O3" s="161"/>
      <c r="P3" s="161"/>
      <c r="Q3" s="161"/>
      <c r="R3" s="161"/>
      <c r="S3" s="161"/>
    </row>
    <row r="4" spans="1:19" ht="14.45" x14ac:dyDescent="0.3">
      <c r="A4" s="161" t="s">
        <v>16</v>
      </c>
      <c r="B4" s="161"/>
      <c r="C4" s="161"/>
      <c r="D4" s="161"/>
      <c r="E4" s="161"/>
      <c r="F4" s="161"/>
      <c r="G4" s="161"/>
      <c r="H4" s="161"/>
      <c r="I4" s="161"/>
      <c r="J4" s="161"/>
      <c r="K4" s="161"/>
      <c r="L4" s="161"/>
      <c r="M4" s="161"/>
      <c r="N4" s="161"/>
      <c r="O4" s="161"/>
      <c r="P4" s="161"/>
      <c r="Q4" s="161"/>
      <c r="R4" s="161"/>
      <c r="S4" s="161"/>
    </row>
    <row r="6" spans="1:19" ht="28.15" x14ac:dyDescent="0.3">
      <c r="A6" s="162" t="s">
        <v>30</v>
      </c>
      <c r="B6" s="162"/>
      <c r="C6" s="162"/>
      <c r="D6" s="162"/>
      <c r="E6" s="162"/>
      <c r="F6" s="162"/>
      <c r="G6" s="162"/>
      <c r="H6" s="162"/>
      <c r="I6" s="162"/>
      <c r="J6" s="162"/>
      <c r="K6" s="162"/>
      <c r="L6" s="162"/>
      <c r="M6" s="162"/>
      <c r="N6" s="162"/>
      <c r="O6" s="162"/>
      <c r="P6" s="162"/>
      <c r="Q6" s="162"/>
      <c r="R6" s="162"/>
      <c r="S6" s="162"/>
    </row>
    <row r="7" spans="1:19" ht="21" x14ac:dyDescent="0.3">
      <c r="A7" s="160" t="s">
        <v>20</v>
      </c>
      <c r="B7" s="160"/>
      <c r="C7" s="203"/>
      <c r="D7" s="203"/>
      <c r="E7" s="203"/>
      <c r="F7" s="203"/>
      <c r="G7" s="203"/>
      <c r="H7" s="203"/>
      <c r="I7" s="203"/>
      <c r="J7" s="203"/>
      <c r="K7" s="203"/>
      <c r="L7" s="203"/>
      <c r="M7" s="203"/>
      <c r="N7" s="203"/>
      <c r="O7" s="203"/>
      <c r="P7" s="203"/>
      <c r="Q7" s="203"/>
      <c r="R7" s="203"/>
      <c r="S7" s="203"/>
    </row>
    <row r="8" spans="1:19" x14ac:dyDescent="0.25">
      <c r="F8" s="9"/>
      <c r="G8" s="9"/>
      <c r="H8" s="9"/>
      <c r="I8" s="9"/>
      <c r="J8" s="9"/>
      <c r="K8" s="9"/>
      <c r="L8" s="9"/>
      <c r="M8" s="9"/>
      <c r="N8" s="9"/>
    </row>
    <row r="9" spans="1:19" ht="15.75" customHeight="1" x14ac:dyDescent="0.25">
      <c r="A9" s="20" t="s">
        <v>2</v>
      </c>
      <c r="B9" s="20"/>
      <c r="C9" s="63"/>
      <c r="D9" s="51"/>
      <c r="E9" s="52"/>
      <c r="F9" s="20" t="s">
        <v>69</v>
      </c>
      <c r="K9" s="126"/>
      <c r="L9" s="205" t="s">
        <v>70</v>
      </c>
      <c r="M9" s="205"/>
      <c r="N9" s="205"/>
      <c r="O9" s="3"/>
      <c r="P9" s="19"/>
      <c r="Q9" s="123"/>
      <c r="R9" s="123"/>
      <c r="S9" s="123"/>
    </row>
    <row r="10" spans="1:19" ht="15.75" x14ac:dyDescent="0.25">
      <c r="A10" s="20" t="s">
        <v>3</v>
      </c>
      <c r="B10" s="20"/>
      <c r="C10" s="192"/>
      <c r="D10" s="192"/>
      <c r="E10" s="52"/>
      <c r="F10" s="10" t="s">
        <v>54</v>
      </c>
      <c r="K10" s="192"/>
      <c r="L10" s="192"/>
      <c r="M10" s="192"/>
      <c r="N10" s="192"/>
      <c r="O10" s="192"/>
      <c r="P10" s="192"/>
      <c r="R10" s="5"/>
      <c r="S10" s="5"/>
    </row>
    <row r="11" spans="1:19" ht="15.75" x14ac:dyDescent="0.25">
      <c r="A11" s="20" t="s">
        <v>4</v>
      </c>
      <c r="B11" s="20"/>
      <c r="C11" s="192"/>
      <c r="D11" s="192"/>
      <c r="E11" s="52"/>
      <c r="F11" s="10" t="s">
        <v>8</v>
      </c>
      <c r="K11" s="192"/>
      <c r="L11" s="192"/>
      <c r="M11" s="192"/>
      <c r="N11" s="192"/>
      <c r="O11" s="192"/>
      <c r="P11" s="192"/>
      <c r="R11" s="5"/>
      <c r="S11" s="5"/>
    </row>
    <row r="12" spans="1:19" ht="15.75" x14ac:dyDescent="0.25">
      <c r="A12" s="20" t="s">
        <v>74</v>
      </c>
      <c r="B12" s="20"/>
      <c r="C12" s="192"/>
      <c r="D12" s="192"/>
      <c r="E12" s="52"/>
      <c r="F12" s="10" t="s">
        <v>17</v>
      </c>
      <c r="K12" s="192"/>
      <c r="L12" s="192"/>
      <c r="M12" s="192"/>
      <c r="N12" s="192"/>
      <c r="O12" s="192"/>
      <c r="P12" s="192"/>
      <c r="R12" s="5"/>
      <c r="S12" s="5"/>
    </row>
    <row r="13" spans="1:19" ht="15.75" x14ac:dyDescent="0.25">
      <c r="A13" s="20" t="s">
        <v>6</v>
      </c>
      <c r="B13" s="20"/>
      <c r="C13" s="192"/>
      <c r="D13" s="192"/>
      <c r="E13" s="52"/>
      <c r="F13" s="10" t="s">
        <v>66</v>
      </c>
      <c r="K13" s="192"/>
      <c r="L13" s="192"/>
      <c r="M13" s="192"/>
      <c r="N13" s="192"/>
      <c r="O13" s="192"/>
      <c r="P13" s="192"/>
      <c r="R13" s="5"/>
      <c r="S13" s="5"/>
    </row>
    <row r="14" spans="1:19" ht="15.75" x14ac:dyDescent="0.25">
      <c r="A14" s="20" t="s">
        <v>75</v>
      </c>
      <c r="B14" s="20"/>
      <c r="C14" s="192"/>
      <c r="D14" s="192"/>
      <c r="E14" s="52"/>
      <c r="F14" s="10" t="s">
        <v>9</v>
      </c>
      <c r="K14" s="192"/>
      <c r="L14" s="192"/>
      <c r="M14" s="192"/>
      <c r="N14" s="192"/>
      <c r="O14" s="192"/>
      <c r="P14" s="192"/>
      <c r="R14" s="5"/>
      <c r="S14" s="5"/>
    </row>
    <row r="15" spans="1:19" ht="15.75" x14ac:dyDescent="0.25">
      <c r="A15" s="20" t="s">
        <v>7</v>
      </c>
      <c r="B15" s="20"/>
      <c r="C15" s="192"/>
      <c r="D15" s="192"/>
      <c r="E15" s="53"/>
      <c r="F15" s="10"/>
      <c r="J15" s="128"/>
      <c r="K15" s="199"/>
      <c r="L15" s="199"/>
      <c r="M15" s="199"/>
      <c r="N15" s="199"/>
      <c r="O15" s="199"/>
      <c r="P15" s="199"/>
      <c r="R15" s="5"/>
      <c r="S15" s="5"/>
    </row>
    <row r="16" spans="1:19" x14ac:dyDescent="0.25">
      <c r="A16" s="2" t="s">
        <v>0</v>
      </c>
    </row>
    <row r="17" spans="1:19" ht="15.6" x14ac:dyDescent="0.3">
      <c r="A17" s="204" t="s">
        <v>47</v>
      </c>
      <c r="B17" s="204"/>
      <c r="C17" s="204"/>
      <c r="D17" s="204"/>
      <c r="E17" s="204"/>
      <c r="F17" s="204"/>
      <c r="G17" s="204"/>
      <c r="H17" s="204"/>
      <c r="I17" s="204"/>
      <c r="J17" s="204"/>
      <c r="K17" s="204"/>
      <c r="L17" s="204"/>
      <c r="M17" s="204"/>
      <c r="N17" s="204"/>
      <c r="O17" s="204"/>
      <c r="P17" s="204"/>
      <c r="Q17" s="204"/>
      <c r="R17" s="204"/>
      <c r="S17" s="204"/>
    </row>
    <row r="18" spans="1:19" ht="15.75" x14ac:dyDescent="0.25">
      <c r="A18" s="13"/>
      <c r="B18" s="13"/>
      <c r="C18" s="11"/>
      <c r="D18" s="11"/>
      <c r="E18" s="11"/>
    </row>
    <row r="19" spans="1:19" ht="90.6" customHeight="1" thickBot="1" x14ac:dyDescent="0.3">
      <c r="A19" s="76" t="s">
        <v>10</v>
      </c>
      <c r="B19" s="77" t="s">
        <v>28</v>
      </c>
      <c r="C19" s="77" t="s">
        <v>90</v>
      </c>
      <c r="D19" s="117" t="s">
        <v>91</v>
      </c>
      <c r="E19" s="118" t="s">
        <v>48</v>
      </c>
      <c r="F19" s="28" t="s">
        <v>88</v>
      </c>
      <c r="G19" s="28" t="s">
        <v>35</v>
      </c>
      <c r="H19" s="28" t="s">
        <v>36</v>
      </c>
      <c r="I19" s="30" t="s">
        <v>37</v>
      </c>
      <c r="J19" s="28" t="s">
        <v>13</v>
      </c>
      <c r="K19" s="28" t="s">
        <v>38</v>
      </c>
      <c r="L19" s="28" t="s">
        <v>39</v>
      </c>
      <c r="M19" s="30" t="s">
        <v>40</v>
      </c>
      <c r="N19" s="28" t="s">
        <v>49</v>
      </c>
      <c r="O19" s="29" t="s">
        <v>41</v>
      </c>
      <c r="P19" s="29" t="s">
        <v>92</v>
      </c>
      <c r="Q19" s="29" t="s">
        <v>42</v>
      </c>
      <c r="R19" s="29" t="s">
        <v>43</v>
      </c>
      <c r="S19" s="31" t="s">
        <v>93</v>
      </c>
    </row>
    <row r="20" spans="1:19" s="1" customFormat="1" x14ac:dyDescent="0.25">
      <c r="A20" s="78">
        <f t="shared" ref="A20:A21" si="0">ROW()-19</f>
        <v>1</v>
      </c>
      <c r="B20" s="33"/>
      <c r="C20" s="115"/>
      <c r="D20" s="34"/>
      <c r="E20" s="79"/>
      <c r="F20" s="35"/>
      <c r="G20" s="35"/>
      <c r="H20" s="36"/>
      <c r="I20" s="37"/>
      <c r="J20" s="34"/>
      <c r="K20" s="35"/>
      <c r="L20" s="33"/>
      <c r="M20" s="38"/>
      <c r="N20" s="70"/>
      <c r="O20" s="34"/>
      <c r="P20" s="39"/>
      <c r="Q20" s="74"/>
      <c r="R20" s="40"/>
      <c r="S20" s="100">
        <v>0</v>
      </c>
    </row>
    <row r="21" spans="1:19" s="1" customFormat="1" x14ac:dyDescent="0.25">
      <c r="A21" s="71">
        <f t="shared" si="0"/>
        <v>2</v>
      </c>
      <c r="B21" s="41"/>
      <c r="C21" s="116"/>
      <c r="D21" s="25"/>
      <c r="E21" s="80"/>
      <c r="F21" s="48"/>
      <c r="G21" s="42"/>
      <c r="H21" s="43"/>
      <c r="I21" s="44"/>
      <c r="J21" s="72"/>
      <c r="K21" s="42"/>
      <c r="L21" s="41"/>
      <c r="M21" s="45"/>
      <c r="N21" s="73"/>
      <c r="O21" s="25"/>
      <c r="P21" s="46"/>
      <c r="Q21" s="75"/>
      <c r="R21" s="47"/>
      <c r="S21" s="101">
        <v>0</v>
      </c>
    </row>
    <row r="22" spans="1:19" s="1" customFormat="1" x14ac:dyDescent="0.25">
      <c r="A22" s="71">
        <f t="shared" ref="A22:A52" si="1">ROW()-19</f>
        <v>3</v>
      </c>
      <c r="B22" s="41"/>
      <c r="C22" s="116"/>
      <c r="D22" s="25"/>
      <c r="E22" s="80"/>
      <c r="F22" s="48"/>
      <c r="G22" s="42"/>
      <c r="H22" s="43"/>
      <c r="I22" s="44"/>
      <c r="J22" s="72"/>
      <c r="K22" s="42"/>
      <c r="L22" s="41"/>
      <c r="M22" s="45"/>
      <c r="N22" s="73"/>
      <c r="O22" s="25"/>
      <c r="P22" s="46"/>
      <c r="Q22" s="75"/>
      <c r="R22" s="47"/>
      <c r="S22" s="101">
        <v>0</v>
      </c>
    </row>
    <row r="23" spans="1:19" s="1" customFormat="1" x14ac:dyDescent="0.25">
      <c r="A23" s="71">
        <f t="shared" si="1"/>
        <v>4</v>
      </c>
      <c r="B23" s="41"/>
      <c r="C23" s="116"/>
      <c r="D23" s="25"/>
      <c r="E23" s="80"/>
      <c r="F23" s="48"/>
      <c r="G23" s="42"/>
      <c r="H23" s="43"/>
      <c r="I23" s="44"/>
      <c r="J23" s="72"/>
      <c r="K23" s="42"/>
      <c r="L23" s="41"/>
      <c r="M23" s="45"/>
      <c r="N23" s="73"/>
      <c r="O23" s="25"/>
      <c r="P23" s="46"/>
      <c r="Q23" s="75"/>
      <c r="R23" s="47"/>
      <c r="S23" s="101">
        <v>0</v>
      </c>
    </row>
    <row r="24" spans="1:19" s="1" customFormat="1" x14ac:dyDescent="0.25">
      <c r="A24" s="71">
        <f t="shared" si="1"/>
        <v>5</v>
      </c>
      <c r="B24" s="41"/>
      <c r="C24" s="116"/>
      <c r="D24" s="25"/>
      <c r="E24" s="80"/>
      <c r="F24" s="48"/>
      <c r="G24" s="42"/>
      <c r="H24" s="43"/>
      <c r="I24" s="44"/>
      <c r="J24" s="72"/>
      <c r="K24" s="42"/>
      <c r="L24" s="41"/>
      <c r="M24" s="45"/>
      <c r="N24" s="73"/>
      <c r="O24" s="25"/>
      <c r="P24" s="46"/>
      <c r="Q24" s="75"/>
      <c r="R24" s="47"/>
      <c r="S24" s="101">
        <v>0</v>
      </c>
    </row>
    <row r="25" spans="1:19" s="1" customFormat="1" x14ac:dyDescent="0.25">
      <c r="A25" s="71">
        <f t="shared" si="1"/>
        <v>6</v>
      </c>
      <c r="B25" s="41"/>
      <c r="C25" s="116"/>
      <c r="D25" s="25"/>
      <c r="E25" s="80"/>
      <c r="F25" s="48"/>
      <c r="G25" s="42"/>
      <c r="H25" s="43"/>
      <c r="I25" s="44"/>
      <c r="J25" s="72"/>
      <c r="K25" s="42"/>
      <c r="L25" s="41"/>
      <c r="M25" s="45"/>
      <c r="N25" s="73"/>
      <c r="O25" s="25"/>
      <c r="P25" s="46"/>
      <c r="Q25" s="75"/>
      <c r="R25" s="47"/>
      <c r="S25" s="101">
        <v>0</v>
      </c>
    </row>
    <row r="26" spans="1:19" s="1" customFormat="1" x14ac:dyDescent="0.25">
      <c r="A26" s="71">
        <f t="shared" si="1"/>
        <v>7</v>
      </c>
      <c r="B26" s="41"/>
      <c r="C26" s="116"/>
      <c r="D26" s="25"/>
      <c r="E26" s="80"/>
      <c r="F26" s="48"/>
      <c r="G26" s="42"/>
      <c r="H26" s="43"/>
      <c r="I26" s="44"/>
      <c r="J26" s="72"/>
      <c r="K26" s="42"/>
      <c r="L26" s="41"/>
      <c r="M26" s="45"/>
      <c r="N26" s="73"/>
      <c r="O26" s="25"/>
      <c r="P26" s="46"/>
      <c r="Q26" s="75"/>
      <c r="R26" s="47"/>
      <c r="S26" s="101">
        <v>0</v>
      </c>
    </row>
    <row r="27" spans="1:19" s="1" customFormat="1" x14ac:dyDescent="0.25">
      <c r="A27" s="71">
        <f t="shared" si="1"/>
        <v>8</v>
      </c>
      <c r="B27" s="41"/>
      <c r="C27" s="116"/>
      <c r="D27" s="25"/>
      <c r="E27" s="80"/>
      <c r="F27" s="48"/>
      <c r="G27" s="42"/>
      <c r="H27" s="43"/>
      <c r="I27" s="44"/>
      <c r="J27" s="72"/>
      <c r="K27" s="42"/>
      <c r="L27" s="41"/>
      <c r="M27" s="45"/>
      <c r="N27" s="73"/>
      <c r="O27" s="25"/>
      <c r="P27" s="46"/>
      <c r="Q27" s="75"/>
      <c r="R27" s="47"/>
      <c r="S27" s="101">
        <v>0</v>
      </c>
    </row>
    <row r="28" spans="1:19" s="1" customFormat="1" x14ac:dyDescent="0.25">
      <c r="A28" s="71">
        <f t="shared" si="1"/>
        <v>9</v>
      </c>
      <c r="B28" s="41"/>
      <c r="C28" s="116"/>
      <c r="D28" s="25"/>
      <c r="E28" s="80"/>
      <c r="F28" s="48"/>
      <c r="G28" s="42"/>
      <c r="H28" s="43"/>
      <c r="I28" s="44"/>
      <c r="J28" s="72"/>
      <c r="K28" s="42"/>
      <c r="L28" s="41"/>
      <c r="M28" s="45"/>
      <c r="N28" s="73"/>
      <c r="O28" s="25"/>
      <c r="P28" s="46"/>
      <c r="Q28" s="75"/>
      <c r="R28" s="47"/>
      <c r="S28" s="101">
        <v>0</v>
      </c>
    </row>
    <row r="29" spans="1:19" s="1" customFormat="1" x14ac:dyDescent="0.25">
      <c r="A29" s="71">
        <f t="shared" si="1"/>
        <v>10</v>
      </c>
      <c r="B29" s="41"/>
      <c r="C29" s="116"/>
      <c r="D29" s="25"/>
      <c r="E29" s="80"/>
      <c r="F29" s="48"/>
      <c r="G29" s="42"/>
      <c r="H29" s="43"/>
      <c r="I29" s="44"/>
      <c r="J29" s="72"/>
      <c r="K29" s="42"/>
      <c r="L29" s="41"/>
      <c r="M29" s="45"/>
      <c r="N29" s="73"/>
      <c r="O29" s="25"/>
      <c r="P29" s="46"/>
      <c r="Q29" s="75"/>
      <c r="R29" s="47"/>
      <c r="S29" s="101">
        <v>0</v>
      </c>
    </row>
    <row r="30" spans="1:19" s="1" customFormat="1" x14ac:dyDescent="0.25">
      <c r="A30" s="71">
        <f t="shared" si="1"/>
        <v>11</v>
      </c>
      <c r="B30" s="41"/>
      <c r="C30" s="116"/>
      <c r="D30" s="25"/>
      <c r="E30" s="80"/>
      <c r="F30" s="48"/>
      <c r="G30" s="42"/>
      <c r="H30" s="43"/>
      <c r="I30" s="44"/>
      <c r="J30" s="72"/>
      <c r="K30" s="42"/>
      <c r="L30" s="41"/>
      <c r="M30" s="45"/>
      <c r="N30" s="73"/>
      <c r="O30" s="25"/>
      <c r="P30" s="46"/>
      <c r="Q30" s="75"/>
      <c r="R30" s="47"/>
      <c r="S30" s="101">
        <v>0</v>
      </c>
    </row>
    <row r="31" spans="1:19" s="1" customFormat="1" x14ac:dyDescent="0.25">
      <c r="A31" s="71">
        <f t="shared" si="1"/>
        <v>12</v>
      </c>
      <c r="B31" s="41"/>
      <c r="C31" s="116"/>
      <c r="D31" s="25"/>
      <c r="E31" s="80"/>
      <c r="F31" s="48"/>
      <c r="G31" s="42"/>
      <c r="H31" s="43"/>
      <c r="I31" s="44"/>
      <c r="J31" s="72"/>
      <c r="K31" s="42"/>
      <c r="L31" s="41"/>
      <c r="M31" s="45"/>
      <c r="N31" s="73"/>
      <c r="O31" s="25"/>
      <c r="P31" s="46"/>
      <c r="Q31" s="75"/>
      <c r="R31" s="47"/>
      <c r="S31" s="101">
        <v>0</v>
      </c>
    </row>
    <row r="32" spans="1:19" s="1" customFormat="1" x14ac:dyDescent="0.25">
      <c r="A32" s="71">
        <f t="shared" si="1"/>
        <v>13</v>
      </c>
      <c r="B32" s="41"/>
      <c r="C32" s="116"/>
      <c r="D32" s="25"/>
      <c r="E32" s="80"/>
      <c r="F32" s="48"/>
      <c r="G32" s="42"/>
      <c r="H32" s="43"/>
      <c r="I32" s="44"/>
      <c r="J32" s="72"/>
      <c r="K32" s="42"/>
      <c r="L32" s="41"/>
      <c r="M32" s="45"/>
      <c r="N32" s="73"/>
      <c r="O32" s="25"/>
      <c r="P32" s="46"/>
      <c r="Q32" s="75"/>
      <c r="R32" s="47"/>
      <c r="S32" s="101">
        <v>0</v>
      </c>
    </row>
    <row r="33" spans="1:19" s="1" customFormat="1" x14ac:dyDescent="0.25">
      <c r="A33" s="71">
        <f t="shared" si="1"/>
        <v>14</v>
      </c>
      <c r="B33" s="41"/>
      <c r="C33" s="116"/>
      <c r="D33" s="25"/>
      <c r="E33" s="80"/>
      <c r="F33" s="48"/>
      <c r="G33" s="42"/>
      <c r="H33" s="43"/>
      <c r="I33" s="44"/>
      <c r="J33" s="72"/>
      <c r="K33" s="42"/>
      <c r="L33" s="41"/>
      <c r="M33" s="45"/>
      <c r="N33" s="73"/>
      <c r="O33" s="25"/>
      <c r="P33" s="46"/>
      <c r="Q33" s="75"/>
      <c r="R33" s="47"/>
      <c r="S33" s="101">
        <v>0</v>
      </c>
    </row>
    <row r="34" spans="1:19" s="1" customFormat="1" x14ac:dyDescent="0.25">
      <c r="A34" s="71">
        <f t="shared" si="1"/>
        <v>15</v>
      </c>
      <c r="B34" s="41"/>
      <c r="C34" s="116"/>
      <c r="D34" s="25"/>
      <c r="E34" s="80"/>
      <c r="F34" s="48"/>
      <c r="G34" s="42"/>
      <c r="H34" s="43"/>
      <c r="I34" s="44"/>
      <c r="J34" s="72"/>
      <c r="K34" s="42"/>
      <c r="L34" s="41"/>
      <c r="M34" s="45"/>
      <c r="N34" s="73"/>
      <c r="O34" s="25"/>
      <c r="P34" s="46"/>
      <c r="Q34" s="75"/>
      <c r="R34" s="47"/>
      <c r="S34" s="101">
        <v>0</v>
      </c>
    </row>
    <row r="35" spans="1:19" s="1" customFormat="1" x14ac:dyDescent="0.25">
      <c r="A35" s="71">
        <f t="shared" si="1"/>
        <v>16</v>
      </c>
      <c r="B35" s="41"/>
      <c r="C35" s="116"/>
      <c r="D35" s="25"/>
      <c r="E35" s="80"/>
      <c r="F35" s="48"/>
      <c r="G35" s="42"/>
      <c r="H35" s="43"/>
      <c r="I35" s="44"/>
      <c r="J35" s="72"/>
      <c r="K35" s="42"/>
      <c r="L35" s="41"/>
      <c r="M35" s="45"/>
      <c r="N35" s="73"/>
      <c r="O35" s="25"/>
      <c r="P35" s="46"/>
      <c r="Q35" s="75"/>
      <c r="R35" s="47"/>
      <c r="S35" s="101">
        <v>0</v>
      </c>
    </row>
    <row r="36" spans="1:19" s="1" customFormat="1" x14ac:dyDescent="0.25">
      <c r="A36" s="71">
        <f t="shared" si="1"/>
        <v>17</v>
      </c>
      <c r="B36" s="41"/>
      <c r="C36" s="116"/>
      <c r="D36" s="25"/>
      <c r="E36" s="80"/>
      <c r="F36" s="48"/>
      <c r="G36" s="42"/>
      <c r="H36" s="43"/>
      <c r="I36" s="44"/>
      <c r="J36" s="72"/>
      <c r="K36" s="42"/>
      <c r="L36" s="41"/>
      <c r="M36" s="45"/>
      <c r="N36" s="73"/>
      <c r="O36" s="25"/>
      <c r="P36" s="46"/>
      <c r="Q36" s="75"/>
      <c r="R36" s="47"/>
      <c r="S36" s="101">
        <v>0</v>
      </c>
    </row>
    <row r="37" spans="1:19" s="1" customFormat="1" x14ac:dyDescent="0.25">
      <c r="A37" s="71">
        <f t="shared" si="1"/>
        <v>18</v>
      </c>
      <c r="B37" s="41"/>
      <c r="C37" s="116"/>
      <c r="D37" s="25"/>
      <c r="E37" s="80"/>
      <c r="F37" s="48"/>
      <c r="G37" s="42"/>
      <c r="H37" s="43"/>
      <c r="I37" s="44"/>
      <c r="J37" s="72"/>
      <c r="K37" s="42"/>
      <c r="L37" s="41"/>
      <c r="M37" s="45"/>
      <c r="N37" s="73"/>
      <c r="O37" s="25"/>
      <c r="P37" s="46"/>
      <c r="Q37" s="75"/>
      <c r="R37" s="47"/>
      <c r="S37" s="101">
        <v>0</v>
      </c>
    </row>
    <row r="38" spans="1:19" s="1" customFormat="1" x14ac:dyDescent="0.25">
      <c r="A38" s="71">
        <f t="shared" si="1"/>
        <v>19</v>
      </c>
      <c r="B38" s="41"/>
      <c r="C38" s="116"/>
      <c r="D38" s="25"/>
      <c r="E38" s="80"/>
      <c r="F38" s="48"/>
      <c r="G38" s="42"/>
      <c r="H38" s="43"/>
      <c r="I38" s="44"/>
      <c r="J38" s="72"/>
      <c r="K38" s="42"/>
      <c r="L38" s="41"/>
      <c r="M38" s="45"/>
      <c r="N38" s="73"/>
      <c r="O38" s="25"/>
      <c r="P38" s="46"/>
      <c r="Q38" s="75"/>
      <c r="R38" s="47"/>
      <c r="S38" s="101">
        <v>0</v>
      </c>
    </row>
    <row r="39" spans="1:19" s="1" customFormat="1" x14ac:dyDescent="0.25">
      <c r="A39" s="71">
        <f t="shared" si="1"/>
        <v>20</v>
      </c>
      <c r="B39" s="41"/>
      <c r="C39" s="116"/>
      <c r="D39" s="25"/>
      <c r="E39" s="80"/>
      <c r="F39" s="48"/>
      <c r="G39" s="42"/>
      <c r="H39" s="43"/>
      <c r="I39" s="44"/>
      <c r="J39" s="72"/>
      <c r="K39" s="42"/>
      <c r="L39" s="41"/>
      <c r="M39" s="45"/>
      <c r="N39" s="73"/>
      <c r="O39" s="25"/>
      <c r="P39" s="46"/>
      <c r="Q39" s="75"/>
      <c r="R39" s="47"/>
      <c r="S39" s="101">
        <v>0</v>
      </c>
    </row>
    <row r="40" spans="1:19" s="1" customFormat="1" x14ac:dyDescent="0.25">
      <c r="A40" s="71">
        <f t="shared" si="1"/>
        <v>21</v>
      </c>
      <c r="B40" s="41"/>
      <c r="C40" s="116"/>
      <c r="D40" s="25"/>
      <c r="E40" s="80"/>
      <c r="F40" s="48"/>
      <c r="G40" s="42"/>
      <c r="H40" s="43"/>
      <c r="I40" s="44"/>
      <c r="J40" s="72"/>
      <c r="K40" s="42"/>
      <c r="L40" s="41"/>
      <c r="M40" s="45"/>
      <c r="N40" s="73"/>
      <c r="O40" s="25"/>
      <c r="P40" s="46"/>
      <c r="Q40" s="75"/>
      <c r="R40" s="47"/>
      <c r="S40" s="101">
        <v>0</v>
      </c>
    </row>
    <row r="41" spans="1:19" s="1" customFormat="1" x14ac:dyDescent="0.25">
      <c r="A41" s="71">
        <f t="shared" si="1"/>
        <v>22</v>
      </c>
      <c r="B41" s="41"/>
      <c r="C41" s="116"/>
      <c r="D41" s="25"/>
      <c r="E41" s="80"/>
      <c r="F41" s="48"/>
      <c r="G41" s="42"/>
      <c r="H41" s="43"/>
      <c r="I41" s="44"/>
      <c r="J41" s="72"/>
      <c r="K41" s="42"/>
      <c r="L41" s="41"/>
      <c r="M41" s="45"/>
      <c r="N41" s="73"/>
      <c r="O41" s="25"/>
      <c r="P41" s="46"/>
      <c r="Q41" s="75"/>
      <c r="R41" s="47"/>
      <c r="S41" s="101">
        <v>0</v>
      </c>
    </row>
    <row r="42" spans="1:19" s="1" customFormat="1" x14ac:dyDescent="0.25">
      <c r="A42" s="71">
        <f t="shared" si="1"/>
        <v>23</v>
      </c>
      <c r="B42" s="41"/>
      <c r="C42" s="116"/>
      <c r="D42" s="25"/>
      <c r="E42" s="80"/>
      <c r="F42" s="48"/>
      <c r="G42" s="42"/>
      <c r="H42" s="43"/>
      <c r="I42" s="44"/>
      <c r="J42" s="72"/>
      <c r="K42" s="42"/>
      <c r="L42" s="41"/>
      <c r="M42" s="45"/>
      <c r="N42" s="73"/>
      <c r="O42" s="25"/>
      <c r="P42" s="46"/>
      <c r="Q42" s="75"/>
      <c r="R42" s="47"/>
      <c r="S42" s="101">
        <v>0</v>
      </c>
    </row>
    <row r="43" spans="1:19" s="1" customFormat="1" x14ac:dyDescent="0.25">
      <c r="A43" s="71">
        <f t="shared" si="1"/>
        <v>24</v>
      </c>
      <c r="B43" s="41"/>
      <c r="C43" s="116"/>
      <c r="D43" s="25"/>
      <c r="E43" s="80"/>
      <c r="F43" s="48"/>
      <c r="G43" s="42"/>
      <c r="H43" s="43"/>
      <c r="I43" s="44"/>
      <c r="J43" s="72"/>
      <c r="K43" s="42"/>
      <c r="L43" s="41"/>
      <c r="M43" s="45"/>
      <c r="N43" s="73"/>
      <c r="O43" s="25"/>
      <c r="P43" s="46"/>
      <c r="Q43" s="75"/>
      <c r="R43" s="47"/>
      <c r="S43" s="101">
        <v>0</v>
      </c>
    </row>
    <row r="44" spans="1:19" s="1" customFormat="1" x14ac:dyDescent="0.25">
      <c r="A44" s="71">
        <f t="shared" si="1"/>
        <v>25</v>
      </c>
      <c r="B44" s="41"/>
      <c r="C44" s="116"/>
      <c r="D44" s="25"/>
      <c r="E44" s="80"/>
      <c r="F44" s="48"/>
      <c r="G44" s="42"/>
      <c r="H44" s="43"/>
      <c r="I44" s="44"/>
      <c r="J44" s="72"/>
      <c r="K44" s="42"/>
      <c r="L44" s="41"/>
      <c r="M44" s="45"/>
      <c r="N44" s="73"/>
      <c r="O44" s="25"/>
      <c r="P44" s="46"/>
      <c r="Q44" s="75"/>
      <c r="R44" s="47"/>
      <c r="S44" s="101">
        <v>0</v>
      </c>
    </row>
    <row r="45" spans="1:19" s="1" customFormat="1" x14ac:dyDescent="0.25">
      <c r="A45" s="71">
        <f t="shared" si="1"/>
        <v>26</v>
      </c>
      <c r="B45" s="41"/>
      <c r="C45" s="116"/>
      <c r="D45" s="25"/>
      <c r="E45" s="80"/>
      <c r="F45" s="48"/>
      <c r="G45" s="42"/>
      <c r="H45" s="43"/>
      <c r="I45" s="44"/>
      <c r="J45" s="72"/>
      <c r="K45" s="42"/>
      <c r="L45" s="41"/>
      <c r="M45" s="45"/>
      <c r="N45" s="73"/>
      <c r="O45" s="25"/>
      <c r="P45" s="46"/>
      <c r="Q45" s="75"/>
      <c r="R45" s="47"/>
      <c r="S45" s="101">
        <v>0</v>
      </c>
    </row>
    <row r="46" spans="1:19" s="1" customFormat="1" x14ac:dyDescent="0.25">
      <c r="A46" s="71">
        <f t="shared" si="1"/>
        <v>27</v>
      </c>
      <c r="B46" s="41"/>
      <c r="C46" s="116"/>
      <c r="D46" s="25"/>
      <c r="E46" s="80"/>
      <c r="F46" s="48"/>
      <c r="G46" s="42"/>
      <c r="H46" s="43"/>
      <c r="I46" s="44"/>
      <c r="J46" s="72"/>
      <c r="K46" s="42"/>
      <c r="L46" s="41"/>
      <c r="M46" s="45"/>
      <c r="N46" s="73"/>
      <c r="O46" s="25"/>
      <c r="P46" s="46"/>
      <c r="Q46" s="75"/>
      <c r="R46" s="47"/>
      <c r="S46" s="101">
        <v>0</v>
      </c>
    </row>
    <row r="47" spans="1:19" s="1" customFormat="1" x14ac:dyDescent="0.25">
      <c r="A47" s="71">
        <f t="shared" si="1"/>
        <v>28</v>
      </c>
      <c r="B47" s="41"/>
      <c r="C47" s="116"/>
      <c r="D47" s="25"/>
      <c r="E47" s="80"/>
      <c r="F47" s="48"/>
      <c r="G47" s="42"/>
      <c r="H47" s="43"/>
      <c r="I47" s="44"/>
      <c r="J47" s="72"/>
      <c r="K47" s="42"/>
      <c r="L47" s="41"/>
      <c r="M47" s="45"/>
      <c r="N47" s="73"/>
      <c r="O47" s="25"/>
      <c r="P47" s="46"/>
      <c r="Q47" s="75"/>
      <c r="R47" s="47"/>
      <c r="S47" s="101">
        <v>0</v>
      </c>
    </row>
    <row r="48" spans="1:19" s="1" customFormat="1" x14ac:dyDescent="0.25">
      <c r="A48" s="71">
        <f t="shared" si="1"/>
        <v>29</v>
      </c>
      <c r="B48" s="41"/>
      <c r="C48" s="116"/>
      <c r="D48" s="25"/>
      <c r="E48" s="80"/>
      <c r="F48" s="48"/>
      <c r="G48" s="42"/>
      <c r="H48" s="43"/>
      <c r="I48" s="44"/>
      <c r="J48" s="72"/>
      <c r="K48" s="42"/>
      <c r="L48" s="41"/>
      <c r="M48" s="45"/>
      <c r="N48" s="73"/>
      <c r="O48" s="25"/>
      <c r="P48" s="46"/>
      <c r="Q48" s="75"/>
      <c r="R48" s="47"/>
      <c r="S48" s="101">
        <v>0</v>
      </c>
    </row>
    <row r="49" spans="1:19" s="1" customFormat="1" x14ac:dyDescent="0.25">
      <c r="A49" s="71">
        <f t="shared" si="1"/>
        <v>30</v>
      </c>
      <c r="B49" s="41"/>
      <c r="C49" s="116"/>
      <c r="D49" s="25"/>
      <c r="E49" s="80"/>
      <c r="F49" s="48"/>
      <c r="G49" s="42"/>
      <c r="H49" s="43"/>
      <c r="I49" s="44"/>
      <c r="J49" s="72"/>
      <c r="K49" s="42"/>
      <c r="L49" s="41"/>
      <c r="M49" s="45"/>
      <c r="N49" s="73"/>
      <c r="O49" s="25"/>
      <c r="P49" s="46"/>
      <c r="Q49" s="75"/>
      <c r="R49" s="47"/>
      <c r="S49" s="101">
        <v>0</v>
      </c>
    </row>
    <row r="50" spans="1:19" s="1" customFormat="1" x14ac:dyDescent="0.25">
      <c r="A50" s="71">
        <f t="shared" si="1"/>
        <v>31</v>
      </c>
      <c r="B50" s="41"/>
      <c r="C50" s="116"/>
      <c r="D50" s="25"/>
      <c r="E50" s="80"/>
      <c r="F50" s="48"/>
      <c r="G50" s="42"/>
      <c r="H50" s="43"/>
      <c r="I50" s="44"/>
      <c r="J50" s="72"/>
      <c r="K50" s="42"/>
      <c r="L50" s="41"/>
      <c r="M50" s="45"/>
      <c r="N50" s="73"/>
      <c r="O50" s="25"/>
      <c r="P50" s="46"/>
      <c r="Q50" s="75"/>
      <c r="R50" s="47"/>
      <c r="S50" s="101">
        <v>0</v>
      </c>
    </row>
    <row r="51" spans="1:19" s="1" customFormat="1" x14ac:dyDescent="0.25">
      <c r="A51" s="71">
        <f t="shared" si="1"/>
        <v>32</v>
      </c>
      <c r="B51" s="41"/>
      <c r="C51" s="116"/>
      <c r="D51" s="25"/>
      <c r="E51" s="80"/>
      <c r="F51" s="48"/>
      <c r="G51" s="42"/>
      <c r="H51" s="43"/>
      <c r="I51" s="44"/>
      <c r="J51" s="72"/>
      <c r="K51" s="42"/>
      <c r="L51" s="41"/>
      <c r="M51" s="45"/>
      <c r="N51" s="73"/>
      <c r="O51" s="25"/>
      <c r="P51" s="46"/>
      <c r="Q51" s="75"/>
      <c r="R51" s="47"/>
      <c r="S51" s="101">
        <v>0</v>
      </c>
    </row>
    <row r="52" spans="1:19" s="1" customFormat="1" x14ac:dyDescent="0.25">
      <c r="A52" s="71">
        <f t="shared" si="1"/>
        <v>33</v>
      </c>
      <c r="B52" s="41"/>
      <c r="C52" s="116"/>
      <c r="D52" s="25"/>
      <c r="E52" s="80"/>
      <c r="F52" s="48"/>
      <c r="G52" s="42"/>
      <c r="H52" s="43"/>
      <c r="I52" s="44"/>
      <c r="J52" s="72"/>
      <c r="K52" s="42"/>
      <c r="L52" s="41"/>
      <c r="M52" s="45"/>
      <c r="N52" s="73"/>
      <c r="O52" s="25"/>
      <c r="P52" s="46"/>
      <c r="Q52" s="75"/>
      <c r="R52" s="47"/>
      <c r="S52" s="101">
        <v>0</v>
      </c>
    </row>
    <row r="53" spans="1:19" s="1" customFormat="1" x14ac:dyDescent="0.25">
      <c r="A53" s="71">
        <f t="shared" ref="A53:A77" si="2">ROW()-19</f>
        <v>34</v>
      </c>
      <c r="B53" s="41"/>
      <c r="C53" s="116"/>
      <c r="D53" s="25"/>
      <c r="E53" s="80"/>
      <c r="F53" s="48"/>
      <c r="G53" s="42"/>
      <c r="H53" s="43"/>
      <c r="I53" s="44"/>
      <c r="J53" s="72"/>
      <c r="K53" s="42"/>
      <c r="L53" s="41"/>
      <c r="M53" s="45"/>
      <c r="N53" s="73"/>
      <c r="O53" s="25"/>
      <c r="P53" s="46"/>
      <c r="Q53" s="75"/>
      <c r="R53" s="47"/>
      <c r="S53" s="101">
        <v>0</v>
      </c>
    </row>
    <row r="54" spans="1:19" s="1" customFormat="1" x14ac:dyDescent="0.25">
      <c r="A54" s="71">
        <f t="shared" si="2"/>
        <v>35</v>
      </c>
      <c r="B54" s="41"/>
      <c r="C54" s="116"/>
      <c r="D54" s="25"/>
      <c r="E54" s="80"/>
      <c r="F54" s="48"/>
      <c r="G54" s="42"/>
      <c r="H54" s="43"/>
      <c r="I54" s="44"/>
      <c r="J54" s="72"/>
      <c r="K54" s="42"/>
      <c r="L54" s="41"/>
      <c r="M54" s="45"/>
      <c r="N54" s="73"/>
      <c r="O54" s="25"/>
      <c r="P54" s="46"/>
      <c r="Q54" s="75"/>
      <c r="R54" s="47"/>
      <c r="S54" s="101">
        <v>0</v>
      </c>
    </row>
    <row r="55" spans="1:19" s="1" customFormat="1" x14ac:dyDescent="0.25">
      <c r="A55" s="71">
        <f t="shared" si="2"/>
        <v>36</v>
      </c>
      <c r="B55" s="41"/>
      <c r="C55" s="116"/>
      <c r="D55" s="25"/>
      <c r="E55" s="80"/>
      <c r="F55" s="48"/>
      <c r="G55" s="42"/>
      <c r="H55" s="43"/>
      <c r="I55" s="44"/>
      <c r="J55" s="72"/>
      <c r="K55" s="42"/>
      <c r="L55" s="41"/>
      <c r="M55" s="45"/>
      <c r="N55" s="73"/>
      <c r="O55" s="25"/>
      <c r="P55" s="46"/>
      <c r="Q55" s="75"/>
      <c r="R55" s="47"/>
      <c r="S55" s="101">
        <v>0</v>
      </c>
    </row>
    <row r="56" spans="1:19" s="1" customFormat="1" x14ac:dyDescent="0.25">
      <c r="A56" s="71">
        <f t="shared" si="2"/>
        <v>37</v>
      </c>
      <c r="B56" s="41"/>
      <c r="C56" s="116"/>
      <c r="D56" s="25"/>
      <c r="E56" s="80"/>
      <c r="F56" s="48"/>
      <c r="G56" s="42"/>
      <c r="H56" s="43"/>
      <c r="I56" s="44"/>
      <c r="J56" s="72"/>
      <c r="K56" s="42"/>
      <c r="L56" s="41"/>
      <c r="M56" s="45"/>
      <c r="N56" s="73"/>
      <c r="O56" s="25"/>
      <c r="P56" s="46"/>
      <c r="Q56" s="75"/>
      <c r="R56" s="47"/>
      <c r="S56" s="101">
        <v>0</v>
      </c>
    </row>
    <row r="57" spans="1:19" s="1" customFormat="1" x14ac:dyDescent="0.25">
      <c r="A57" s="71">
        <f t="shared" si="2"/>
        <v>38</v>
      </c>
      <c r="B57" s="41"/>
      <c r="C57" s="116"/>
      <c r="D57" s="25"/>
      <c r="E57" s="80"/>
      <c r="F57" s="48"/>
      <c r="G57" s="42"/>
      <c r="H57" s="43"/>
      <c r="I57" s="44"/>
      <c r="J57" s="72"/>
      <c r="K57" s="42"/>
      <c r="L57" s="41"/>
      <c r="M57" s="45"/>
      <c r="N57" s="73"/>
      <c r="O57" s="25"/>
      <c r="P57" s="46"/>
      <c r="Q57" s="75"/>
      <c r="R57" s="47"/>
      <c r="S57" s="101">
        <v>0</v>
      </c>
    </row>
    <row r="58" spans="1:19" s="1" customFormat="1" x14ac:dyDescent="0.25">
      <c r="A58" s="71">
        <f t="shared" si="2"/>
        <v>39</v>
      </c>
      <c r="B58" s="41"/>
      <c r="C58" s="116"/>
      <c r="D58" s="25"/>
      <c r="E58" s="80"/>
      <c r="F58" s="48"/>
      <c r="G58" s="42"/>
      <c r="H58" s="43"/>
      <c r="I58" s="44"/>
      <c r="J58" s="72"/>
      <c r="K58" s="42"/>
      <c r="L58" s="41"/>
      <c r="M58" s="45"/>
      <c r="N58" s="73"/>
      <c r="O58" s="25"/>
      <c r="P58" s="46"/>
      <c r="Q58" s="75"/>
      <c r="R58" s="47"/>
      <c r="S58" s="101">
        <v>0</v>
      </c>
    </row>
    <row r="59" spans="1:19" s="1" customFormat="1" x14ac:dyDescent="0.25">
      <c r="A59" s="71">
        <f t="shared" si="2"/>
        <v>40</v>
      </c>
      <c r="B59" s="41"/>
      <c r="C59" s="116"/>
      <c r="D59" s="25"/>
      <c r="E59" s="80"/>
      <c r="F59" s="48"/>
      <c r="G59" s="42"/>
      <c r="H59" s="43"/>
      <c r="I59" s="44"/>
      <c r="J59" s="72"/>
      <c r="K59" s="42"/>
      <c r="L59" s="41"/>
      <c r="M59" s="45"/>
      <c r="N59" s="73"/>
      <c r="O59" s="25"/>
      <c r="P59" s="46"/>
      <c r="Q59" s="75"/>
      <c r="R59" s="47"/>
      <c r="S59" s="101">
        <v>0</v>
      </c>
    </row>
    <row r="60" spans="1:19" s="1" customFormat="1" x14ac:dyDescent="0.25">
      <c r="A60" s="71">
        <f t="shared" si="2"/>
        <v>41</v>
      </c>
      <c r="B60" s="41"/>
      <c r="C60" s="116"/>
      <c r="D60" s="25"/>
      <c r="E60" s="80"/>
      <c r="F60" s="48"/>
      <c r="G60" s="42"/>
      <c r="H60" s="43"/>
      <c r="I60" s="44"/>
      <c r="J60" s="72"/>
      <c r="K60" s="42"/>
      <c r="L60" s="41"/>
      <c r="M60" s="45"/>
      <c r="N60" s="73"/>
      <c r="O60" s="25"/>
      <c r="P60" s="46"/>
      <c r="Q60" s="75"/>
      <c r="R60" s="47"/>
      <c r="S60" s="101">
        <v>0</v>
      </c>
    </row>
    <row r="61" spans="1:19" s="1" customFormat="1" x14ac:dyDescent="0.25">
      <c r="A61" s="71">
        <f t="shared" si="2"/>
        <v>42</v>
      </c>
      <c r="B61" s="41"/>
      <c r="C61" s="116"/>
      <c r="D61" s="25"/>
      <c r="E61" s="80"/>
      <c r="F61" s="48"/>
      <c r="G61" s="42"/>
      <c r="H61" s="43"/>
      <c r="I61" s="44"/>
      <c r="J61" s="72"/>
      <c r="K61" s="42"/>
      <c r="L61" s="41"/>
      <c r="M61" s="45"/>
      <c r="N61" s="73"/>
      <c r="O61" s="25"/>
      <c r="P61" s="46"/>
      <c r="Q61" s="75"/>
      <c r="R61" s="47"/>
      <c r="S61" s="101">
        <v>0</v>
      </c>
    </row>
    <row r="62" spans="1:19" s="1" customFormat="1" x14ac:dyDescent="0.25">
      <c r="A62" s="71">
        <f t="shared" si="2"/>
        <v>43</v>
      </c>
      <c r="B62" s="41"/>
      <c r="C62" s="116"/>
      <c r="D62" s="25"/>
      <c r="E62" s="80"/>
      <c r="F62" s="48"/>
      <c r="G62" s="42"/>
      <c r="H62" s="43"/>
      <c r="I62" s="44"/>
      <c r="J62" s="72"/>
      <c r="K62" s="42"/>
      <c r="L62" s="41"/>
      <c r="M62" s="45"/>
      <c r="N62" s="73"/>
      <c r="O62" s="25"/>
      <c r="P62" s="46"/>
      <c r="Q62" s="75"/>
      <c r="R62" s="47"/>
      <c r="S62" s="101">
        <v>0</v>
      </c>
    </row>
    <row r="63" spans="1:19" s="1" customFormat="1" x14ac:dyDescent="0.25">
      <c r="A63" s="71">
        <f t="shared" si="2"/>
        <v>44</v>
      </c>
      <c r="B63" s="41"/>
      <c r="C63" s="116"/>
      <c r="D63" s="25"/>
      <c r="E63" s="80"/>
      <c r="F63" s="48"/>
      <c r="G63" s="42"/>
      <c r="H63" s="43"/>
      <c r="I63" s="44"/>
      <c r="J63" s="72"/>
      <c r="K63" s="42"/>
      <c r="L63" s="41"/>
      <c r="M63" s="45"/>
      <c r="N63" s="73"/>
      <c r="O63" s="25"/>
      <c r="P63" s="46"/>
      <c r="Q63" s="75"/>
      <c r="R63" s="47"/>
      <c r="S63" s="101">
        <v>0</v>
      </c>
    </row>
    <row r="64" spans="1:19" s="1" customFormat="1" x14ac:dyDescent="0.25">
      <c r="A64" s="71">
        <f t="shared" si="2"/>
        <v>45</v>
      </c>
      <c r="B64" s="41"/>
      <c r="C64" s="116"/>
      <c r="D64" s="25"/>
      <c r="E64" s="80"/>
      <c r="F64" s="48"/>
      <c r="G64" s="42"/>
      <c r="H64" s="43"/>
      <c r="I64" s="44"/>
      <c r="J64" s="72"/>
      <c r="K64" s="42"/>
      <c r="L64" s="41"/>
      <c r="M64" s="45"/>
      <c r="N64" s="73"/>
      <c r="O64" s="25"/>
      <c r="P64" s="46"/>
      <c r="Q64" s="75"/>
      <c r="R64" s="47"/>
      <c r="S64" s="101">
        <v>0</v>
      </c>
    </row>
    <row r="65" spans="1:19" s="1" customFormat="1" x14ac:dyDescent="0.25">
      <c r="A65" s="71">
        <f t="shared" si="2"/>
        <v>46</v>
      </c>
      <c r="B65" s="41"/>
      <c r="C65" s="116"/>
      <c r="D65" s="25"/>
      <c r="E65" s="80"/>
      <c r="F65" s="48"/>
      <c r="G65" s="42"/>
      <c r="H65" s="43"/>
      <c r="I65" s="44"/>
      <c r="J65" s="72"/>
      <c r="K65" s="42"/>
      <c r="L65" s="41"/>
      <c r="M65" s="45"/>
      <c r="N65" s="73"/>
      <c r="O65" s="25"/>
      <c r="P65" s="46"/>
      <c r="Q65" s="75"/>
      <c r="R65" s="47"/>
      <c r="S65" s="101">
        <v>0</v>
      </c>
    </row>
    <row r="66" spans="1:19" s="1" customFormat="1" x14ac:dyDescent="0.25">
      <c r="A66" s="71">
        <f t="shared" si="2"/>
        <v>47</v>
      </c>
      <c r="B66" s="41"/>
      <c r="C66" s="116"/>
      <c r="D66" s="25"/>
      <c r="E66" s="80"/>
      <c r="F66" s="48"/>
      <c r="G66" s="42"/>
      <c r="H66" s="43"/>
      <c r="I66" s="44"/>
      <c r="J66" s="72"/>
      <c r="K66" s="42"/>
      <c r="L66" s="41"/>
      <c r="M66" s="45"/>
      <c r="N66" s="73"/>
      <c r="O66" s="25"/>
      <c r="P66" s="46"/>
      <c r="Q66" s="75"/>
      <c r="R66" s="47"/>
      <c r="S66" s="101">
        <v>0</v>
      </c>
    </row>
    <row r="67" spans="1:19" s="1" customFormat="1" x14ac:dyDescent="0.25">
      <c r="A67" s="71">
        <f t="shared" si="2"/>
        <v>48</v>
      </c>
      <c r="B67" s="41"/>
      <c r="C67" s="116"/>
      <c r="D67" s="25"/>
      <c r="E67" s="80"/>
      <c r="F67" s="48"/>
      <c r="G67" s="42"/>
      <c r="H67" s="43"/>
      <c r="I67" s="44"/>
      <c r="J67" s="72"/>
      <c r="K67" s="42"/>
      <c r="L67" s="41"/>
      <c r="M67" s="45"/>
      <c r="N67" s="73"/>
      <c r="O67" s="25"/>
      <c r="P67" s="46"/>
      <c r="Q67" s="75"/>
      <c r="R67" s="47"/>
      <c r="S67" s="101">
        <v>0</v>
      </c>
    </row>
    <row r="68" spans="1:19" s="1" customFormat="1" x14ac:dyDescent="0.25">
      <c r="A68" s="71">
        <f t="shared" si="2"/>
        <v>49</v>
      </c>
      <c r="B68" s="41"/>
      <c r="C68" s="116"/>
      <c r="D68" s="25"/>
      <c r="E68" s="80"/>
      <c r="F68" s="48"/>
      <c r="G68" s="42"/>
      <c r="H68" s="43"/>
      <c r="I68" s="44"/>
      <c r="J68" s="72"/>
      <c r="K68" s="42"/>
      <c r="L68" s="41"/>
      <c r="M68" s="45"/>
      <c r="N68" s="73"/>
      <c r="O68" s="25"/>
      <c r="P68" s="46"/>
      <c r="Q68" s="75"/>
      <c r="R68" s="47"/>
      <c r="S68" s="101">
        <v>0</v>
      </c>
    </row>
    <row r="69" spans="1:19" s="1" customFormat="1" x14ac:dyDescent="0.25">
      <c r="A69" s="71">
        <f t="shared" si="2"/>
        <v>50</v>
      </c>
      <c r="B69" s="41"/>
      <c r="C69" s="116"/>
      <c r="D69" s="25"/>
      <c r="E69" s="80"/>
      <c r="F69" s="48"/>
      <c r="G69" s="42"/>
      <c r="H69" s="43"/>
      <c r="I69" s="44"/>
      <c r="J69" s="72"/>
      <c r="K69" s="42"/>
      <c r="L69" s="41"/>
      <c r="M69" s="45"/>
      <c r="N69" s="73"/>
      <c r="O69" s="25"/>
      <c r="P69" s="46"/>
      <c r="Q69" s="75"/>
      <c r="R69" s="47"/>
      <c r="S69" s="101">
        <v>0</v>
      </c>
    </row>
    <row r="70" spans="1:19" s="1" customFormat="1" x14ac:dyDescent="0.25">
      <c r="A70" s="71">
        <f t="shared" si="2"/>
        <v>51</v>
      </c>
      <c r="B70" s="41"/>
      <c r="C70" s="116"/>
      <c r="D70" s="25"/>
      <c r="E70" s="80"/>
      <c r="F70" s="48"/>
      <c r="G70" s="42"/>
      <c r="H70" s="43"/>
      <c r="I70" s="44"/>
      <c r="J70" s="72"/>
      <c r="K70" s="42"/>
      <c r="L70" s="41"/>
      <c r="M70" s="45"/>
      <c r="N70" s="73"/>
      <c r="O70" s="25"/>
      <c r="P70" s="46"/>
      <c r="Q70" s="75"/>
      <c r="R70" s="47"/>
      <c r="S70" s="101">
        <v>0</v>
      </c>
    </row>
    <row r="71" spans="1:19" s="1" customFormat="1" x14ac:dyDescent="0.25">
      <c r="A71" s="71">
        <f t="shared" si="2"/>
        <v>52</v>
      </c>
      <c r="B71" s="41"/>
      <c r="C71" s="116"/>
      <c r="D71" s="25"/>
      <c r="E71" s="80"/>
      <c r="F71" s="48"/>
      <c r="G71" s="42"/>
      <c r="H71" s="43"/>
      <c r="I71" s="44"/>
      <c r="J71" s="72"/>
      <c r="K71" s="42"/>
      <c r="L71" s="41"/>
      <c r="M71" s="45"/>
      <c r="N71" s="73"/>
      <c r="O71" s="25"/>
      <c r="P71" s="46"/>
      <c r="Q71" s="75"/>
      <c r="R71" s="47"/>
      <c r="S71" s="101">
        <v>0</v>
      </c>
    </row>
    <row r="72" spans="1:19" s="1" customFormat="1" x14ac:dyDescent="0.25">
      <c r="A72" s="71">
        <f t="shared" si="2"/>
        <v>53</v>
      </c>
      <c r="B72" s="41"/>
      <c r="C72" s="116"/>
      <c r="D72" s="25"/>
      <c r="E72" s="80"/>
      <c r="F72" s="48"/>
      <c r="G72" s="42"/>
      <c r="H72" s="43"/>
      <c r="I72" s="44"/>
      <c r="J72" s="72"/>
      <c r="K72" s="42"/>
      <c r="L72" s="41"/>
      <c r="M72" s="45"/>
      <c r="N72" s="73"/>
      <c r="O72" s="25"/>
      <c r="P72" s="46"/>
      <c r="Q72" s="75"/>
      <c r="R72" s="47"/>
      <c r="S72" s="101">
        <v>0</v>
      </c>
    </row>
    <row r="73" spans="1:19" s="1" customFormat="1" x14ac:dyDescent="0.25">
      <c r="A73" s="71">
        <f t="shared" si="2"/>
        <v>54</v>
      </c>
      <c r="B73" s="41"/>
      <c r="C73" s="116"/>
      <c r="D73" s="25"/>
      <c r="E73" s="80"/>
      <c r="F73" s="48"/>
      <c r="G73" s="42"/>
      <c r="H73" s="43"/>
      <c r="I73" s="44"/>
      <c r="J73" s="72"/>
      <c r="K73" s="42"/>
      <c r="L73" s="41"/>
      <c r="M73" s="45"/>
      <c r="N73" s="73"/>
      <c r="O73" s="25"/>
      <c r="P73" s="46"/>
      <c r="Q73" s="75"/>
      <c r="R73" s="47"/>
      <c r="S73" s="101">
        <v>0</v>
      </c>
    </row>
    <row r="74" spans="1:19" s="1" customFormat="1" x14ac:dyDescent="0.25">
      <c r="A74" s="71">
        <f t="shared" si="2"/>
        <v>55</v>
      </c>
      <c r="B74" s="41"/>
      <c r="C74" s="116"/>
      <c r="D74" s="25"/>
      <c r="E74" s="80"/>
      <c r="F74" s="48"/>
      <c r="G74" s="42"/>
      <c r="H74" s="43"/>
      <c r="I74" s="44"/>
      <c r="J74" s="72"/>
      <c r="K74" s="42"/>
      <c r="L74" s="41"/>
      <c r="M74" s="45"/>
      <c r="N74" s="73"/>
      <c r="O74" s="25"/>
      <c r="P74" s="46"/>
      <c r="Q74" s="75"/>
      <c r="R74" s="47"/>
      <c r="S74" s="101">
        <v>0</v>
      </c>
    </row>
    <row r="75" spans="1:19" s="1" customFormat="1" x14ac:dyDescent="0.25">
      <c r="A75" s="71">
        <f t="shared" si="2"/>
        <v>56</v>
      </c>
      <c r="B75" s="41"/>
      <c r="C75" s="116"/>
      <c r="D75" s="25"/>
      <c r="E75" s="80"/>
      <c r="F75" s="48"/>
      <c r="G75" s="42"/>
      <c r="H75" s="43"/>
      <c r="I75" s="44"/>
      <c r="J75" s="72"/>
      <c r="K75" s="42"/>
      <c r="L75" s="41"/>
      <c r="M75" s="45"/>
      <c r="N75" s="73"/>
      <c r="O75" s="25"/>
      <c r="P75" s="46"/>
      <c r="Q75" s="75"/>
      <c r="R75" s="47"/>
      <c r="S75" s="101">
        <v>0</v>
      </c>
    </row>
    <row r="76" spans="1:19" s="1" customFormat="1" x14ac:dyDescent="0.25">
      <c r="A76" s="71">
        <f t="shared" si="2"/>
        <v>57</v>
      </c>
      <c r="B76" s="41"/>
      <c r="C76" s="116"/>
      <c r="D76" s="25"/>
      <c r="E76" s="80"/>
      <c r="F76" s="48"/>
      <c r="G76" s="42"/>
      <c r="H76" s="43"/>
      <c r="I76" s="44"/>
      <c r="J76" s="72"/>
      <c r="K76" s="42"/>
      <c r="L76" s="41"/>
      <c r="M76" s="45"/>
      <c r="N76" s="73"/>
      <c r="O76" s="25"/>
      <c r="P76" s="46"/>
      <c r="Q76" s="75"/>
      <c r="R76" s="47"/>
      <c r="S76" s="101">
        <v>0</v>
      </c>
    </row>
    <row r="77" spans="1:19" s="1" customFormat="1" x14ac:dyDescent="0.25">
      <c r="A77" s="71">
        <f t="shared" si="2"/>
        <v>58</v>
      </c>
      <c r="B77" s="41"/>
      <c r="C77" s="116"/>
      <c r="D77" s="25"/>
      <c r="E77" s="80"/>
      <c r="F77" s="48"/>
      <c r="G77" s="42"/>
      <c r="H77" s="43"/>
      <c r="I77" s="44"/>
      <c r="J77" s="72"/>
      <c r="K77" s="42"/>
      <c r="L77" s="41"/>
      <c r="M77" s="45"/>
      <c r="N77" s="73"/>
      <c r="O77" s="25"/>
      <c r="P77" s="46"/>
      <c r="Q77" s="75"/>
      <c r="R77" s="47"/>
      <c r="S77" s="101">
        <v>0</v>
      </c>
    </row>
    <row r="78" spans="1:19" s="1" customFormat="1" x14ac:dyDescent="0.25">
      <c r="A78" s="71">
        <f t="shared" ref="A78:A89" si="3">ROW()-19</f>
        <v>59</v>
      </c>
      <c r="B78" s="41"/>
      <c r="C78" s="116"/>
      <c r="D78" s="25"/>
      <c r="E78" s="80"/>
      <c r="F78" s="48"/>
      <c r="G78" s="42"/>
      <c r="H78" s="43"/>
      <c r="I78" s="44"/>
      <c r="J78" s="72"/>
      <c r="K78" s="42"/>
      <c r="L78" s="41"/>
      <c r="M78" s="45"/>
      <c r="N78" s="73"/>
      <c r="O78" s="25"/>
      <c r="P78" s="46"/>
      <c r="Q78" s="75"/>
      <c r="R78" s="47"/>
      <c r="S78" s="101">
        <v>0</v>
      </c>
    </row>
    <row r="79" spans="1:19" s="1" customFormat="1" x14ac:dyDescent="0.25">
      <c r="A79" s="71">
        <f t="shared" si="3"/>
        <v>60</v>
      </c>
      <c r="B79" s="41"/>
      <c r="C79" s="116"/>
      <c r="D79" s="25"/>
      <c r="E79" s="80"/>
      <c r="F79" s="48"/>
      <c r="G79" s="42"/>
      <c r="H79" s="43"/>
      <c r="I79" s="44"/>
      <c r="J79" s="72"/>
      <c r="K79" s="42"/>
      <c r="L79" s="41"/>
      <c r="M79" s="45"/>
      <c r="N79" s="73"/>
      <c r="O79" s="25"/>
      <c r="P79" s="46"/>
      <c r="Q79" s="75"/>
      <c r="R79" s="47"/>
      <c r="S79" s="101">
        <v>0</v>
      </c>
    </row>
    <row r="80" spans="1:19" s="1" customFormat="1" x14ac:dyDescent="0.25">
      <c r="A80" s="71">
        <f t="shared" si="3"/>
        <v>61</v>
      </c>
      <c r="B80" s="41"/>
      <c r="C80" s="116"/>
      <c r="D80" s="25"/>
      <c r="E80" s="80"/>
      <c r="F80" s="48"/>
      <c r="G80" s="42"/>
      <c r="H80" s="43"/>
      <c r="I80" s="44"/>
      <c r="J80" s="72"/>
      <c r="K80" s="42"/>
      <c r="L80" s="41"/>
      <c r="M80" s="45"/>
      <c r="N80" s="73"/>
      <c r="O80" s="25"/>
      <c r="P80" s="46"/>
      <c r="Q80" s="75"/>
      <c r="R80" s="47"/>
      <c r="S80" s="101">
        <v>0</v>
      </c>
    </row>
    <row r="81" spans="1:19" s="1" customFormat="1" x14ac:dyDescent="0.25">
      <c r="A81" s="71">
        <f t="shared" si="3"/>
        <v>62</v>
      </c>
      <c r="B81" s="41"/>
      <c r="C81" s="116"/>
      <c r="D81" s="25"/>
      <c r="E81" s="80"/>
      <c r="F81" s="48"/>
      <c r="G81" s="42"/>
      <c r="H81" s="43"/>
      <c r="I81" s="44"/>
      <c r="J81" s="72"/>
      <c r="K81" s="42"/>
      <c r="L81" s="41"/>
      <c r="M81" s="45"/>
      <c r="N81" s="73"/>
      <c r="O81" s="25"/>
      <c r="P81" s="46"/>
      <c r="Q81" s="75"/>
      <c r="R81" s="47"/>
      <c r="S81" s="101">
        <v>0</v>
      </c>
    </row>
    <row r="82" spans="1:19" s="1" customFormat="1" x14ac:dyDescent="0.25">
      <c r="A82" s="71">
        <f t="shared" si="3"/>
        <v>63</v>
      </c>
      <c r="B82" s="41"/>
      <c r="C82" s="116"/>
      <c r="D82" s="25"/>
      <c r="E82" s="80"/>
      <c r="F82" s="48"/>
      <c r="G82" s="42"/>
      <c r="H82" s="43"/>
      <c r="I82" s="44"/>
      <c r="J82" s="72"/>
      <c r="K82" s="42"/>
      <c r="L82" s="41"/>
      <c r="M82" s="45"/>
      <c r="N82" s="73"/>
      <c r="O82" s="25"/>
      <c r="P82" s="46"/>
      <c r="Q82" s="75"/>
      <c r="R82" s="47"/>
      <c r="S82" s="101">
        <v>0</v>
      </c>
    </row>
    <row r="83" spans="1:19" s="1" customFormat="1" x14ac:dyDescent="0.25">
      <c r="A83" s="71">
        <f t="shared" si="3"/>
        <v>64</v>
      </c>
      <c r="B83" s="41"/>
      <c r="C83" s="116"/>
      <c r="D83" s="25"/>
      <c r="E83" s="80"/>
      <c r="F83" s="48"/>
      <c r="G83" s="42"/>
      <c r="H83" s="43"/>
      <c r="I83" s="44"/>
      <c r="J83" s="72"/>
      <c r="K83" s="42"/>
      <c r="L83" s="41"/>
      <c r="M83" s="45"/>
      <c r="N83" s="73"/>
      <c r="O83" s="25"/>
      <c r="P83" s="46"/>
      <c r="Q83" s="75"/>
      <c r="R83" s="47"/>
      <c r="S83" s="101">
        <v>0</v>
      </c>
    </row>
    <row r="84" spans="1:19" s="1" customFormat="1" x14ac:dyDescent="0.25">
      <c r="A84" s="71">
        <f t="shared" si="3"/>
        <v>65</v>
      </c>
      <c r="B84" s="41"/>
      <c r="C84" s="116"/>
      <c r="D84" s="25"/>
      <c r="E84" s="80"/>
      <c r="F84" s="48"/>
      <c r="G84" s="42"/>
      <c r="H84" s="43"/>
      <c r="I84" s="44"/>
      <c r="J84" s="72"/>
      <c r="K84" s="42"/>
      <c r="L84" s="41"/>
      <c r="M84" s="45"/>
      <c r="N84" s="73"/>
      <c r="O84" s="25"/>
      <c r="P84" s="46"/>
      <c r="Q84" s="75"/>
      <c r="R84" s="47"/>
      <c r="S84" s="101">
        <v>0</v>
      </c>
    </row>
    <row r="85" spans="1:19" s="1" customFormat="1" x14ac:dyDescent="0.25">
      <c r="A85" s="71">
        <f t="shared" si="3"/>
        <v>66</v>
      </c>
      <c r="B85" s="41"/>
      <c r="C85" s="116"/>
      <c r="D85" s="25"/>
      <c r="E85" s="80"/>
      <c r="F85" s="48"/>
      <c r="G85" s="42"/>
      <c r="H85" s="43"/>
      <c r="I85" s="44"/>
      <c r="J85" s="72"/>
      <c r="K85" s="42"/>
      <c r="L85" s="41"/>
      <c r="M85" s="45"/>
      <c r="N85" s="73"/>
      <c r="O85" s="25"/>
      <c r="P85" s="46"/>
      <c r="Q85" s="75"/>
      <c r="R85" s="47"/>
      <c r="S85" s="101">
        <v>0</v>
      </c>
    </row>
    <row r="86" spans="1:19" s="1" customFormat="1" x14ac:dyDescent="0.25">
      <c r="A86" s="71">
        <f t="shared" si="3"/>
        <v>67</v>
      </c>
      <c r="B86" s="41"/>
      <c r="C86" s="116"/>
      <c r="D86" s="25"/>
      <c r="E86" s="80"/>
      <c r="F86" s="48"/>
      <c r="G86" s="42"/>
      <c r="H86" s="43"/>
      <c r="I86" s="44"/>
      <c r="J86" s="72"/>
      <c r="K86" s="42"/>
      <c r="L86" s="41"/>
      <c r="M86" s="45"/>
      <c r="N86" s="73"/>
      <c r="O86" s="25"/>
      <c r="P86" s="46"/>
      <c r="Q86" s="75"/>
      <c r="R86" s="47"/>
      <c r="S86" s="101">
        <v>0</v>
      </c>
    </row>
    <row r="87" spans="1:19" s="1" customFormat="1" x14ac:dyDescent="0.25">
      <c r="A87" s="71">
        <f t="shared" si="3"/>
        <v>68</v>
      </c>
      <c r="B87" s="41"/>
      <c r="C87" s="116"/>
      <c r="D87" s="25"/>
      <c r="E87" s="80"/>
      <c r="F87" s="48"/>
      <c r="G87" s="42"/>
      <c r="H87" s="43"/>
      <c r="I87" s="44"/>
      <c r="J87" s="72"/>
      <c r="K87" s="42"/>
      <c r="L87" s="41"/>
      <c r="M87" s="45"/>
      <c r="N87" s="73"/>
      <c r="O87" s="25"/>
      <c r="P87" s="46"/>
      <c r="Q87" s="75"/>
      <c r="R87" s="47"/>
      <c r="S87" s="101">
        <v>0</v>
      </c>
    </row>
    <row r="88" spans="1:19" s="1" customFormat="1" x14ac:dyDescent="0.25">
      <c r="A88" s="71">
        <f t="shared" si="3"/>
        <v>69</v>
      </c>
      <c r="B88" s="41"/>
      <c r="C88" s="116"/>
      <c r="D88" s="25"/>
      <c r="E88" s="80"/>
      <c r="F88" s="48"/>
      <c r="G88" s="42"/>
      <c r="H88" s="43"/>
      <c r="I88" s="44"/>
      <c r="J88" s="72"/>
      <c r="K88" s="42"/>
      <c r="L88" s="41"/>
      <c r="M88" s="45"/>
      <c r="N88" s="73"/>
      <c r="O88" s="25"/>
      <c r="P88" s="46"/>
      <c r="Q88" s="75"/>
      <c r="R88" s="47"/>
      <c r="S88" s="101">
        <v>0</v>
      </c>
    </row>
    <row r="89" spans="1:19" s="1" customFormat="1" ht="15.75" thickBot="1" x14ac:dyDescent="0.3">
      <c r="A89" s="71">
        <f t="shared" si="3"/>
        <v>70</v>
      </c>
      <c r="B89" s="41"/>
      <c r="C89" s="116"/>
      <c r="D89" s="25"/>
      <c r="E89" s="80"/>
      <c r="F89" s="48"/>
      <c r="G89" s="42"/>
      <c r="H89" s="43"/>
      <c r="I89" s="44"/>
      <c r="J89" s="72"/>
      <c r="K89" s="42"/>
      <c r="L89" s="41"/>
      <c r="M89" s="45"/>
      <c r="N89" s="73"/>
      <c r="O89" s="25"/>
      <c r="P89" s="46"/>
      <c r="Q89" s="75"/>
      <c r="R89" s="47"/>
      <c r="S89" s="101">
        <v>0</v>
      </c>
    </row>
    <row r="90" spans="1:19" s="1" customFormat="1" x14ac:dyDescent="0.25">
      <c r="A90" s="93"/>
      <c r="B90" s="89"/>
      <c r="C90" s="89"/>
      <c r="D90" s="89"/>
      <c r="E90" s="89"/>
      <c r="F90" s="89"/>
      <c r="G90" s="89"/>
      <c r="H90" s="90"/>
      <c r="I90" s="91"/>
      <c r="J90" s="89"/>
      <c r="K90" s="102"/>
      <c r="L90" s="200" t="s">
        <v>62</v>
      </c>
      <c r="M90" s="200"/>
      <c r="N90" s="200"/>
      <c r="O90" s="200"/>
      <c r="P90" s="200"/>
      <c r="Q90" s="200"/>
      <c r="R90" s="200"/>
      <c r="S90" s="105">
        <f>SUMIF(P20:P89, "&lt;&gt;",S20:S89)</f>
        <v>0</v>
      </c>
    </row>
    <row r="91" spans="1:19" ht="15.75" customHeight="1" x14ac:dyDescent="0.25">
      <c r="A91" s="94"/>
      <c r="B91" s="85"/>
      <c r="C91" s="85"/>
      <c r="D91" s="85"/>
      <c r="E91" s="85"/>
      <c r="F91" s="85"/>
      <c r="G91" s="85"/>
      <c r="H91" s="86"/>
      <c r="I91" s="87"/>
      <c r="J91" s="85"/>
      <c r="K91" s="85"/>
      <c r="L91" s="106"/>
      <c r="M91" s="107"/>
      <c r="N91" s="198" t="s">
        <v>58</v>
      </c>
      <c r="O91" s="198"/>
      <c r="P91" s="198"/>
      <c r="Q91" s="198"/>
      <c r="R91" s="198"/>
      <c r="S91" s="103">
        <f>SUMIF(P20:P89,"",S20:S89)</f>
        <v>0</v>
      </c>
    </row>
    <row r="92" spans="1:19" ht="15" customHeight="1" thickBot="1" x14ac:dyDescent="0.3">
      <c r="A92" s="81"/>
      <c r="B92" s="82"/>
      <c r="C92" s="82"/>
      <c r="D92" s="82"/>
      <c r="E92" s="82"/>
      <c r="F92" s="82"/>
      <c r="G92" s="82"/>
      <c r="H92" s="83"/>
      <c r="I92" s="84"/>
      <c r="J92" s="82"/>
      <c r="K92" s="82"/>
      <c r="L92" s="108"/>
      <c r="M92" s="109"/>
      <c r="N92" s="110"/>
      <c r="O92" s="196" t="s">
        <v>61</v>
      </c>
      <c r="P92" s="196"/>
      <c r="Q92" s="196"/>
      <c r="R92" s="196"/>
      <c r="S92" s="32">
        <f>SUM(S20:S89)</f>
        <v>0</v>
      </c>
    </row>
    <row r="93" spans="1:19" ht="5.0999999999999996" customHeight="1" x14ac:dyDescent="0.25">
      <c r="A93" s="119"/>
      <c r="B93" s="85"/>
      <c r="C93" s="85"/>
      <c r="D93" s="85"/>
      <c r="E93" s="85"/>
      <c r="F93" s="85"/>
      <c r="G93" s="85"/>
      <c r="H93" s="86"/>
      <c r="I93" s="87"/>
      <c r="J93" s="85"/>
      <c r="K93" s="85"/>
      <c r="L93" s="106"/>
      <c r="M93" s="107"/>
      <c r="N93" s="106"/>
      <c r="O93" s="111"/>
      <c r="P93" s="111"/>
      <c r="Q93" s="111"/>
      <c r="R93" s="111"/>
      <c r="S93" s="112"/>
    </row>
    <row r="94" spans="1:19" ht="15" customHeight="1" x14ac:dyDescent="0.25">
      <c r="A94" s="119"/>
      <c r="B94" s="85"/>
      <c r="C94" s="85"/>
      <c r="D94" s="85"/>
      <c r="E94" s="85"/>
      <c r="F94" s="85"/>
      <c r="G94" s="85"/>
      <c r="H94" s="86"/>
      <c r="I94" s="87"/>
      <c r="J94" s="85"/>
      <c r="K94" s="85"/>
      <c r="L94" s="106"/>
      <c r="M94" s="107"/>
      <c r="N94" s="106"/>
      <c r="O94" s="106"/>
      <c r="P94" s="113"/>
      <c r="Q94" s="111"/>
      <c r="R94" s="111"/>
      <c r="S94" s="112"/>
    </row>
    <row r="95" spans="1:19" x14ac:dyDescent="0.25">
      <c r="A95" s="92"/>
      <c r="B95" s="92"/>
      <c r="C95" s="140"/>
      <c r="D95" s="140"/>
      <c r="E95" s="140"/>
      <c r="F95" s="141"/>
      <c r="G95" s="141"/>
      <c r="H95" s="141"/>
      <c r="I95" s="141"/>
      <c r="J95" s="141"/>
      <c r="K95" s="88"/>
      <c r="L95" s="88"/>
      <c r="M95" s="88"/>
      <c r="N95" s="195" t="s">
        <v>58</v>
      </c>
      <c r="O95" s="195"/>
      <c r="P95" s="195"/>
      <c r="Q95" s="195"/>
      <c r="R95" s="195"/>
      <c r="S95" s="114">
        <f>S91</f>
        <v>0</v>
      </c>
    </row>
    <row r="96" spans="1:19" ht="17.45" customHeight="1" x14ac:dyDescent="0.25">
      <c r="A96" s="104"/>
      <c r="B96" s="104"/>
      <c r="C96" s="191" t="s">
        <v>86</v>
      </c>
      <c r="D96" s="191"/>
      <c r="E96" s="191"/>
      <c r="F96" s="191"/>
      <c r="G96" s="191"/>
      <c r="H96" s="139">
        <f>COUNTIFS(B20:B89,"",S20:S89,"&gt;0")+COUNTIFS(B20:B89,"",S20:S89,"&lt;0")</f>
        <v>0</v>
      </c>
      <c r="I96" s="95"/>
      <c r="J96" s="95"/>
      <c r="K96" s="16"/>
      <c r="L96" s="16"/>
      <c r="M96" s="16"/>
      <c r="N96" s="95"/>
      <c r="O96" s="96"/>
      <c r="P96" s="194" t="s">
        <v>18</v>
      </c>
      <c r="Q96" s="194"/>
      <c r="R96" s="194"/>
      <c r="S96" s="97">
        <f>0.5*S95</f>
        <v>0</v>
      </c>
    </row>
    <row r="97" spans="1:19" ht="22.15" customHeight="1" x14ac:dyDescent="0.25">
      <c r="A97" s="104"/>
      <c r="B97" s="12"/>
      <c r="C97" s="191" t="s">
        <v>87</v>
      </c>
      <c r="D97" s="191"/>
      <c r="E97" s="191"/>
      <c r="F97" s="191"/>
      <c r="G97" s="191"/>
      <c r="H97" s="139">
        <f>COUNTIFS(B20:B89,"&lt;&gt;",S20:S89,"")</f>
        <v>0</v>
      </c>
      <c r="I97" s="95"/>
      <c r="J97" s="95"/>
      <c r="K97" s="16"/>
      <c r="L97" s="16"/>
      <c r="M97" s="16"/>
      <c r="N97" s="95"/>
      <c r="O97" s="96"/>
      <c r="P97" s="98"/>
      <c r="Q97" s="98"/>
      <c r="R97" s="98"/>
      <c r="S97" s="97"/>
    </row>
    <row r="98" spans="1:19" ht="15" customHeight="1" thickBot="1" x14ac:dyDescent="0.3">
      <c r="C98" s="96"/>
      <c r="D98" s="96"/>
      <c r="E98" s="96"/>
      <c r="F98" s="142"/>
      <c r="G98" s="142"/>
      <c r="H98" s="142"/>
      <c r="I98" s="142"/>
      <c r="J98" s="142"/>
      <c r="K98" s="17"/>
      <c r="L98" s="17"/>
      <c r="M98" s="17"/>
      <c r="N98" s="194" t="s">
        <v>63</v>
      </c>
      <c r="O98" s="194"/>
      <c r="P98" s="194"/>
      <c r="Q98" s="194"/>
      <c r="R98" s="194"/>
      <c r="S98" s="99">
        <f>S95+S96</f>
        <v>0</v>
      </c>
    </row>
    <row r="99" spans="1:19" ht="15.6" customHeight="1" thickTop="1" x14ac:dyDescent="0.25">
      <c r="A99" s="11"/>
      <c r="B99" s="11"/>
      <c r="C99" s="143"/>
      <c r="D99" s="143"/>
      <c r="E99" s="143"/>
      <c r="F99" s="144"/>
      <c r="G99" s="144"/>
      <c r="H99" s="144"/>
      <c r="I99" s="144"/>
      <c r="J99" s="144"/>
      <c r="K99" s="9"/>
      <c r="L99" s="9"/>
      <c r="M99" s="9"/>
      <c r="N99" s="9"/>
      <c r="O99" s="11"/>
      <c r="P99" s="11"/>
      <c r="Q99" s="11"/>
      <c r="R99" s="11"/>
      <c r="S99" s="11"/>
    </row>
    <row r="100" spans="1:19" ht="22.15" customHeight="1" x14ac:dyDescent="0.25">
      <c r="A100" s="54"/>
      <c r="B100" s="202"/>
      <c r="C100" s="202"/>
      <c r="D100" s="50"/>
      <c r="E100" s="206"/>
      <c r="F100" s="206"/>
      <c r="G100" s="206"/>
      <c r="H100" s="206"/>
      <c r="I100" s="206"/>
      <c r="J100" s="49"/>
      <c r="K100" s="197"/>
      <c r="L100" s="197"/>
      <c r="M100" s="136"/>
      <c r="N100" s="137"/>
      <c r="O100" s="137"/>
      <c r="P100" s="137"/>
      <c r="Q100" s="137"/>
      <c r="R100" s="137"/>
      <c r="S100" s="135"/>
    </row>
    <row r="101" spans="1:19" ht="15" customHeight="1" x14ac:dyDescent="0.25">
      <c r="B101" s="201" t="s">
        <v>32</v>
      </c>
      <c r="C101" s="201"/>
      <c r="D101" s="18"/>
      <c r="E101" s="201" t="s">
        <v>19</v>
      </c>
      <c r="F101" s="201"/>
      <c r="G101" s="201"/>
      <c r="H101" s="201"/>
      <c r="I101" s="201"/>
      <c r="J101" s="124"/>
      <c r="K101" s="193" t="s">
        <v>12</v>
      </c>
      <c r="L101" s="193"/>
      <c r="M101" s="138"/>
      <c r="N101" s="138"/>
      <c r="O101" s="138"/>
      <c r="P101" s="138"/>
      <c r="Q101" s="138"/>
      <c r="R101" s="138"/>
      <c r="S101" s="134"/>
    </row>
    <row r="102" spans="1:19" ht="15.75" x14ac:dyDescent="0.25">
      <c r="A102" s="13"/>
      <c r="B102" s="15"/>
      <c r="C102" s="13"/>
      <c r="D102" s="13"/>
      <c r="E102" s="14"/>
      <c r="F102" s="13"/>
      <c r="G102" s="13"/>
      <c r="H102" s="13"/>
      <c r="I102" s="13"/>
      <c r="J102" s="104"/>
      <c r="K102" s="2"/>
      <c r="L102" s="2"/>
      <c r="M102" s="2"/>
      <c r="N102" s="2"/>
    </row>
    <row r="103" spans="1:19" ht="22.15" customHeight="1" x14ac:dyDescent="0.25">
      <c r="A103" s="54"/>
      <c r="B103" s="202"/>
      <c r="C103" s="202"/>
      <c r="D103" s="50"/>
      <c r="E103" s="206"/>
      <c r="F103" s="206"/>
      <c r="G103" s="206"/>
      <c r="H103" s="206"/>
      <c r="I103" s="206"/>
      <c r="J103" s="49"/>
      <c r="K103" s="197"/>
      <c r="L103" s="197"/>
      <c r="M103" s="2"/>
      <c r="N103" s="2"/>
    </row>
    <row r="104" spans="1:19" ht="15" customHeight="1" x14ac:dyDescent="0.25">
      <c r="B104" s="201" t="s">
        <v>68</v>
      </c>
      <c r="C104" s="201"/>
      <c r="D104" s="18"/>
      <c r="E104" s="201" t="s">
        <v>19</v>
      </c>
      <c r="F104" s="201"/>
      <c r="G104" s="201"/>
      <c r="H104" s="201"/>
      <c r="I104" s="201"/>
      <c r="J104" s="124"/>
      <c r="K104" s="193" t="s">
        <v>12</v>
      </c>
      <c r="L104" s="193"/>
      <c r="M104" s="2"/>
      <c r="N104" s="2"/>
    </row>
    <row r="105" spans="1:19" ht="17.45" customHeight="1" x14ac:dyDescent="0.25">
      <c r="A105" s="13"/>
      <c r="B105" s="15"/>
      <c r="C105" s="13"/>
      <c r="D105" s="13"/>
      <c r="E105" s="14"/>
      <c r="F105" s="13"/>
      <c r="G105" s="13"/>
      <c r="H105" s="13"/>
      <c r="I105" s="13"/>
      <c r="J105" s="104"/>
      <c r="K105" s="2"/>
      <c r="L105" s="2"/>
      <c r="M105" s="2"/>
      <c r="N105" s="2"/>
    </row>
    <row r="106" spans="1:19" ht="22.15" customHeight="1" x14ac:dyDescent="0.25">
      <c r="A106" s="54"/>
      <c r="B106" s="202"/>
      <c r="C106" s="202"/>
      <c r="D106" s="50"/>
      <c r="E106" s="206"/>
      <c r="F106" s="206"/>
      <c r="G106" s="206"/>
      <c r="H106" s="206"/>
      <c r="I106" s="206"/>
      <c r="J106" s="49"/>
      <c r="K106" s="197"/>
      <c r="L106" s="197"/>
      <c r="M106" s="2"/>
      <c r="N106" s="2"/>
    </row>
    <row r="107" spans="1:19" ht="15" customHeight="1" x14ac:dyDescent="0.25">
      <c r="B107" s="201" t="s">
        <v>44</v>
      </c>
      <c r="C107" s="201"/>
      <c r="D107" s="18"/>
      <c r="E107" s="201" t="s">
        <v>19</v>
      </c>
      <c r="F107" s="201"/>
      <c r="G107" s="201"/>
      <c r="H107" s="201"/>
      <c r="I107" s="201"/>
      <c r="J107" s="124"/>
      <c r="K107" s="193" t="s">
        <v>12</v>
      </c>
      <c r="L107" s="193"/>
      <c r="M107" s="2"/>
      <c r="N107" s="2"/>
    </row>
    <row r="108" spans="1:19" ht="15.75" x14ac:dyDescent="0.25">
      <c r="A108" s="13"/>
      <c r="B108" s="15"/>
      <c r="C108" s="13"/>
      <c r="D108" s="13"/>
      <c r="E108" s="14"/>
      <c r="F108" s="13"/>
      <c r="G108" s="13"/>
      <c r="H108" s="13"/>
      <c r="I108" s="13"/>
      <c r="J108" s="104"/>
      <c r="K108" s="2"/>
      <c r="L108" s="2"/>
      <c r="M108" s="2"/>
      <c r="N108" s="2"/>
    </row>
    <row r="109" spans="1:19" ht="22.15" customHeight="1" x14ac:dyDescent="0.25">
      <c r="A109" s="54"/>
      <c r="B109" s="202"/>
      <c r="C109" s="202"/>
      <c r="D109" s="50"/>
      <c r="E109" s="206"/>
      <c r="F109" s="206"/>
      <c r="G109" s="206"/>
      <c r="H109" s="206"/>
      <c r="I109" s="206"/>
      <c r="J109" s="49"/>
      <c r="K109" s="197"/>
      <c r="L109" s="197"/>
      <c r="M109" s="2"/>
      <c r="N109" s="2"/>
    </row>
    <row r="110" spans="1:19" ht="15" customHeight="1" x14ac:dyDescent="0.25">
      <c r="B110" s="201" t="s">
        <v>31</v>
      </c>
      <c r="C110" s="201"/>
      <c r="D110" s="18"/>
      <c r="E110" s="201" t="s">
        <v>19</v>
      </c>
      <c r="F110" s="201"/>
      <c r="G110" s="201"/>
      <c r="H110" s="201"/>
      <c r="I110" s="201"/>
      <c r="J110" s="124"/>
      <c r="K110" s="193" t="s">
        <v>12</v>
      </c>
      <c r="L110" s="193"/>
      <c r="M110" s="2"/>
      <c r="N110" s="2"/>
    </row>
    <row r="111" spans="1:19" ht="15.75" x14ac:dyDescent="0.25">
      <c r="A111" s="13"/>
      <c r="B111" s="15"/>
      <c r="C111" s="13"/>
      <c r="D111" s="13"/>
      <c r="E111" s="14"/>
      <c r="F111" s="13"/>
      <c r="G111" s="13"/>
      <c r="H111" s="13"/>
      <c r="I111" s="13"/>
      <c r="J111" s="104"/>
      <c r="K111" s="2"/>
      <c r="L111" s="2"/>
      <c r="M111" s="2"/>
      <c r="N111" s="2"/>
    </row>
    <row r="112" spans="1:19" ht="22.15" customHeight="1" x14ac:dyDescent="0.25">
      <c r="A112" s="54"/>
      <c r="B112" s="202"/>
      <c r="C112" s="202"/>
      <c r="D112" s="50"/>
      <c r="E112" s="206"/>
      <c r="F112" s="206"/>
      <c r="G112" s="206"/>
      <c r="H112" s="206"/>
      <c r="I112" s="206"/>
      <c r="J112" s="49"/>
      <c r="K112" s="197"/>
      <c r="L112" s="197"/>
      <c r="M112" s="2"/>
      <c r="N112" s="2"/>
    </row>
    <row r="113" spans="1:19" ht="15" customHeight="1" x14ac:dyDescent="0.25">
      <c r="B113" s="201" t="s">
        <v>94</v>
      </c>
      <c r="C113" s="201"/>
      <c r="D113" s="18"/>
      <c r="E113" s="201" t="s">
        <v>19</v>
      </c>
      <c r="F113" s="201"/>
      <c r="G113" s="201"/>
      <c r="H113" s="201"/>
      <c r="I113" s="201"/>
      <c r="J113" s="124"/>
      <c r="K113" s="193" t="s">
        <v>12</v>
      </c>
      <c r="L113" s="193"/>
      <c r="M113" s="2"/>
      <c r="N113" s="2"/>
    </row>
    <row r="114" spans="1:19" ht="15.75" x14ac:dyDescent="0.25">
      <c r="A114" s="13"/>
      <c r="B114" s="15"/>
      <c r="C114" s="13"/>
      <c r="D114" s="13"/>
      <c r="E114" s="14"/>
      <c r="F114" s="13"/>
      <c r="G114" s="13"/>
      <c r="H114" s="13"/>
      <c r="I114" s="13"/>
      <c r="J114" s="104"/>
      <c r="K114" s="2"/>
      <c r="L114" s="2"/>
      <c r="M114" s="2"/>
      <c r="N114" s="2"/>
    </row>
    <row r="115" spans="1:19" ht="22.15" customHeight="1" x14ac:dyDescent="0.25">
      <c r="A115" s="54"/>
      <c r="B115" s="202"/>
      <c r="C115" s="202"/>
      <c r="D115" s="50"/>
      <c r="E115" s="206"/>
      <c r="F115" s="206"/>
      <c r="G115" s="206"/>
      <c r="H115" s="206"/>
      <c r="I115" s="206"/>
      <c r="J115" s="49"/>
      <c r="K115" s="197"/>
      <c r="L115" s="197"/>
      <c r="M115" s="2"/>
      <c r="N115" s="2"/>
    </row>
    <row r="116" spans="1:19" ht="15.75" x14ac:dyDescent="0.25">
      <c r="B116" s="201" t="s">
        <v>33</v>
      </c>
      <c r="C116" s="201"/>
      <c r="D116" s="18"/>
      <c r="E116" s="201" t="s">
        <v>19</v>
      </c>
      <c r="F116" s="201"/>
      <c r="G116" s="201"/>
      <c r="H116" s="201"/>
      <c r="I116" s="201"/>
      <c r="J116" s="124"/>
      <c r="K116" s="193" t="s">
        <v>12</v>
      </c>
      <c r="L116" s="193"/>
      <c r="M116" s="2"/>
      <c r="N116" s="2"/>
    </row>
    <row r="117" spans="1:19" ht="15.75" x14ac:dyDescent="0.25">
      <c r="A117" s="13"/>
      <c r="B117" s="15"/>
      <c r="C117" s="13"/>
      <c r="D117" s="13"/>
      <c r="E117" s="14"/>
      <c r="F117" s="13"/>
      <c r="G117" s="13"/>
      <c r="H117" s="13"/>
      <c r="I117" s="13"/>
      <c r="J117" s="104"/>
      <c r="K117" s="2"/>
      <c r="L117" s="2"/>
      <c r="M117" s="2"/>
      <c r="N117" s="2"/>
    </row>
    <row r="118" spans="1:19" ht="15.75" x14ac:dyDescent="0.25">
      <c r="A118" s="54"/>
      <c r="B118" s="202"/>
      <c r="C118" s="202"/>
      <c r="D118" s="50"/>
      <c r="E118" s="206"/>
      <c r="F118" s="206"/>
      <c r="G118" s="206"/>
      <c r="H118" s="206"/>
      <c r="I118" s="206"/>
      <c r="J118" s="49"/>
      <c r="K118" s="197"/>
      <c r="L118" s="197"/>
      <c r="M118" s="2"/>
      <c r="N118" s="2"/>
    </row>
    <row r="119" spans="1:19" ht="15.75" x14ac:dyDescent="0.25">
      <c r="B119" s="201" t="s">
        <v>34</v>
      </c>
      <c r="C119" s="201"/>
      <c r="D119" s="18"/>
      <c r="E119" s="201" t="s">
        <v>19</v>
      </c>
      <c r="F119" s="201"/>
      <c r="G119" s="201"/>
      <c r="H119" s="201"/>
      <c r="I119" s="201"/>
      <c r="J119" s="23"/>
      <c r="K119" s="193" t="s">
        <v>12</v>
      </c>
      <c r="L119" s="193"/>
      <c r="M119" s="2"/>
      <c r="N119" s="2"/>
    </row>
    <row r="120" spans="1:19" x14ac:dyDescent="0.25">
      <c r="A120" s="11"/>
      <c r="B120" s="11"/>
      <c r="C120" s="11"/>
      <c r="D120" s="11"/>
      <c r="E120" s="11"/>
      <c r="F120" s="9"/>
      <c r="G120" s="9"/>
      <c r="H120" s="9"/>
      <c r="I120" s="9"/>
      <c r="J120" s="9"/>
      <c r="K120" s="9"/>
      <c r="L120" s="9"/>
      <c r="M120" s="9"/>
      <c r="N120" s="9"/>
      <c r="O120" s="11"/>
      <c r="P120" s="11"/>
      <c r="Q120" s="11"/>
      <c r="R120" s="11"/>
      <c r="S120" s="11"/>
    </row>
    <row r="121" spans="1:19" x14ac:dyDescent="0.25">
      <c r="A121" s="11"/>
      <c r="B121" s="11"/>
      <c r="C121" s="11"/>
      <c r="D121" s="11"/>
      <c r="E121" s="11"/>
      <c r="F121" s="9"/>
      <c r="G121" s="9"/>
      <c r="H121" s="9"/>
      <c r="I121" s="9"/>
      <c r="J121" s="9"/>
      <c r="K121" s="9"/>
      <c r="L121" s="9"/>
      <c r="M121" s="9"/>
      <c r="N121" s="9"/>
      <c r="O121" s="11"/>
      <c r="P121" s="11"/>
      <c r="Q121" s="11"/>
      <c r="R121" s="11"/>
      <c r="S121" s="11"/>
    </row>
    <row r="122" spans="1:19" x14ac:dyDescent="0.25">
      <c r="A122" s="11"/>
      <c r="B122" s="11"/>
      <c r="C122" s="11"/>
      <c r="D122" s="11"/>
      <c r="E122" s="11"/>
      <c r="F122" s="9"/>
      <c r="G122" s="9"/>
      <c r="H122" s="9"/>
      <c r="I122" s="9"/>
      <c r="J122" s="9"/>
      <c r="K122" s="9"/>
      <c r="L122" s="9"/>
      <c r="M122" s="9"/>
      <c r="N122" s="9"/>
      <c r="O122" s="11"/>
      <c r="P122" s="11"/>
      <c r="Q122" s="11"/>
      <c r="R122" s="11"/>
      <c r="S122" s="11"/>
    </row>
    <row r="123" spans="1:19" x14ac:dyDescent="0.25">
      <c r="A123" s="11"/>
      <c r="B123" s="11"/>
      <c r="C123" s="11"/>
      <c r="D123" s="11"/>
      <c r="E123" s="11"/>
      <c r="F123" s="9"/>
      <c r="G123" s="9"/>
      <c r="H123" s="9"/>
      <c r="I123" s="9"/>
      <c r="J123" s="9"/>
      <c r="K123" s="9"/>
      <c r="L123" s="9"/>
      <c r="M123" s="9"/>
      <c r="N123" s="9"/>
      <c r="O123" s="11"/>
      <c r="P123" s="11"/>
      <c r="Q123" s="11"/>
      <c r="R123" s="11"/>
      <c r="S123" s="11"/>
    </row>
    <row r="124" spans="1:19" x14ac:dyDescent="0.25">
      <c r="A124" s="11"/>
      <c r="B124" s="11"/>
      <c r="C124" s="11"/>
      <c r="D124" s="11"/>
      <c r="E124" s="11"/>
      <c r="F124" s="9"/>
      <c r="G124" s="9"/>
      <c r="H124" s="9"/>
      <c r="I124" s="9"/>
      <c r="J124" s="9"/>
      <c r="K124" s="9"/>
      <c r="L124" s="9"/>
      <c r="M124" s="9"/>
      <c r="N124" s="9"/>
      <c r="O124" s="11"/>
      <c r="P124" s="11"/>
      <c r="Q124" s="11"/>
      <c r="R124" s="11"/>
      <c r="S124" s="11"/>
    </row>
    <row r="125" spans="1:19" x14ac:dyDescent="0.25">
      <c r="A125" s="11"/>
      <c r="B125" s="11"/>
      <c r="C125" s="11"/>
      <c r="D125" s="11"/>
      <c r="E125" s="11"/>
      <c r="F125" s="9"/>
      <c r="G125" s="9"/>
      <c r="H125" s="9"/>
      <c r="I125" s="9"/>
      <c r="J125" s="9"/>
      <c r="K125" s="9"/>
      <c r="L125" s="9"/>
      <c r="M125" s="9"/>
      <c r="N125" s="9"/>
      <c r="O125" s="11"/>
      <c r="P125" s="11"/>
      <c r="Q125" s="11"/>
      <c r="R125" s="11"/>
      <c r="S125" s="11"/>
    </row>
    <row r="126" spans="1:19" x14ac:dyDescent="0.25">
      <c r="A126" s="11"/>
      <c r="B126" s="11"/>
      <c r="C126" s="11"/>
      <c r="D126" s="11"/>
      <c r="E126" s="11"/>
      <c r="F126" s="9"/>
      <c r="G126" s="9"/>
      <c r="H126" s="9"/>
      <c r="I126" s="9"/>
      <c r="J126" s="9"/>
      <c r="K126" s="9"/>
      <c r="L126" s="9"/>
      <c r="M126" s="9"/>
      <c r="N126" s="9"/>
      <c r="O126" s="11"/>
      <c r="P126" s="11"/>
      <c r="Q126" s="11"/>
      <c r="R126" s="11"/>
      <c r="S126" s="11"/>
    </row>
    <row r="127" spans="1:19" x14ac:dyDescent="0.25">
      <c r="A127" s="11"/>
      <c r="B127" s="11"/>
      <c r="C127" s="11"/>
      <c r="D127" s="11"/>
      <c r="E127" s="11"/>
      <c r="F127" s="9"/>
      <c r="G127" s="9"/>
      <c r="H127" s="9"/>
      <c r="I127" s="9"/>
      <c r="J127" s="9"/>
      <c r="K127" s="9"/>
      <c r="L127" s="9"/>
      <c r="M127" s="9"/>
      <c r="N127" s="9"/>
      <c r="O127" s="11"/>
      <c r="P127" s="11"/>
      <c r="Q127" s="11"/>
      <c r="R127" s="11"/>
      <c r="S127" s="11"/>
    </row>
    <row r="128" spans="1:19" x14ac:dyDescent="0.25">
      <c r="A128" s="11"/>
      <c r="B128" s="11"/>
      <c r="C128" s="11"/>
      <c r="D128" s="11"/>
      <c r="E128" s="11"/>
      <c r="F128" s="9"/>
      <c r="G128" s="9"/>
      <c r="H128" s="9"/>
      <c r="I128" s="9"/>
      <c r="J128" s="9"/>
      <c r="K128" s="9"/>
      <c r="L128" s="9"/>
      <c r="M128" s="9"/>
      <c r="N128" s="9"/>
      <c r="O128" s="11"/>
      <c r="P128" s="11"/>
      <c r="Q128" s="11"/>
      <c r="R128" s="11"/>
      <c r="S128" s="11"/>
    </row>
    <row r="129" spans="1:19" x14ac:dyDescent="0.25">
      <c r="A129" s="11"/>
      <c r="B129" s="11"/>
      <c r="C129" s="11"/>
      <c r="D129" s="11"/>
      <c r="E129" s="11"/>
      <c r="F129" s="9"/>
      <c r="G129" s="9"/>
      <c r="H129" s="9"/>
      <c r="I129" s="9"/>
      <c r="J129" s="9"/>
      <c r="K129" s="9"/>
      <c r="L129" s="9"/>
      <c r="M129" s="9"/>
      <c r="N129" s="9"/>
      <c r="O129" s="11"/>
      <c r="P129" s="11"/>
      <c r="Q129" s="11"/>
      <c r="R129" s="11"/>
      <c r="S129" s="11"/>
    </row>
    <row r="130" spans="1:19" x14ac:dyDescent="0.25">
      <c r="A130" s="11"/>
      <c r="B130" s="11"/>
      <c r="C130" s="11"/>
      <c r="D130" s="11"/>
      <c r="E130" s="11"/>
      <c r="F130" s="9"/>
      <c r="G130" s="9"/>
      <c r="H130" s="9"/>
      <c r="I130" s="9"/>
      <c r="J130" s="9"/>
      <c r="K130" s="9"/>
      <c r="L130" s="9"/>
      <c r="M130" s="9"/>
      <c r="N130" s="9"/>
      <c r="O130" s="11"/>
      <c r="P130" s="11"/>
      <c r="Q130" s="11"/>
      <c r="R130" s="11"/>
      <c r="S130" s="11"/>
    </row>
    <row r="131" spans="1:19" x14ac:dyDescent="0.25">
      <c r="A131" s="11"/>
      <c r="B131" s="11"/>
      <c r="C131" s="11"/>
      <c r="D131" s="11"/>
      <c r="E131" s="11"/>
      <c r="F131" s="9"/>
      <c r="G131" s="9"/>
      <c r="H131" s="9"/>
      <c r="I131" s="9"/>
      <c r="J131" s="9"/>
      <c r="K131" s="9"/>
      <c r="L131" s="9"/>
      <c r="M131" s="9"/>
      <c r="N131" s="9"/>
      <c r="O131" s="11"/>
      <c r="P131" s="11"/>
      <c r="Q131" s="11"/>
      <c r="R131" s="11"/>
      <c r="S131" s="11"/>
    </row>
    <row r="132" spans="1:19" x14ac:dyDescent="0.25">
      <c r="A132" s="11"/>
      <c r="B132" s="11"/>
      <c r="C132" s="11"/>
      <c r="D132" s="11"/>
      <c r="E132" s="11"/>
      <c r="F132" s="9"/>
      <c r="G132" s="9"/>
      <c r="H132" s="9"/>
      <c r="I132" s="9"/>
      <c r="J132" s="9"/>
      <c r="K132" s="9"/>
      <c r="L132" s="9"/>
      <c r="M132" s="9"/>
      <c r="N132" s="9"/>
      <c r="O132" s="11"/>
      <c r="P132" s="11"/>
      <c r="Q132" s="11"/>
      <c r="R132" s="11"/>
      <c r="S132" s="11"/>
    </row>
    <row r="133" spans="1:19" x14ac:dyDescent="0.25">
      <c r="A133" s="11"/>
      <c r="B133" s="11"/>
      <c r="C133" s="11"/>
      <c r="D133" s="11"/>
      <c r="E133" s="11"/>
      <c r="F133" s="9"/>
      <c r="G133" s="9"/>
      <c r="H133" s="9"/>
      <c r="I133" s="9"/>
      <c r="J133" s="9"/>
      <c r="K133" s="9"/>
      <c r="L133" s="9"/>
      <c r="M133" s="9"/>
      <c r="N133" s="9"/>
      <c r="O133" s="11"/>
      <c r="P133" s="11"/>
      <c r="Q133" s="11"/>
      <c r="R133" s="11"/>
      <c r="S133" s="11"/>
    </row>
    <row r="134" spans="1:19" x14ac:dyDescent="0.25">
      <c r="A134" s="11"/>
      <c r="B134" s="11"/>
      <c r="C134" s="11"/>
      <c r="D134" s="11"/>
      <c r="E134" s="11"/>
      <c r="F134" s="9"/>
      <c r="G134" s="9"/>
      <c r="H134" s="9"/>
      <c r="I134" s="9"/>
      <c r="J134" s="9"/>
      <c r="K134" s="9"/>
      <c r="L134" s="9"/>
      <c r="M134" s="9"/>
      <c r="N134" s="9"/>
      <c r="O134" s="11"/>
      <c r="P134" s="11"/>
      <c r="Q134" s="11"/>
      <c r="R134" s="11"/>
      <c r="S134" s="11"/>
    </row>
    <row r="135" spans="1:19" x14ac:dyDescent="0.25">
      <c r="A135" s="11"/>
      <c r="B135" s="11"/>
      <c r="C135" s="11"/>
      <c r="D135" s="11"/>
      <c r="E135" s="11"/>
      <c r="F135" s="9"/>
      <c r="G135" s="9"/>
      <c r="H135" s="9"/>
      <c r="I135" s="9"/>
      <c r="J135" s="9"/>
      <c r="K135" s="9"/>
      <c r="L135" s="9"/>
      <c r="M135" s="9"/>
      <c r="N135" s="9"/>
      <c r="O135" s="11"/>
      <c r="P135" s="11"/>
      <c r="Q135" s="11"/>
      <c r="R135" s="11"/>
      <c r="S135" s="11"/>
    </row>
    <row r="136" spans="1:19" x14ac:dyDescent="0.25">
      <c r="A136" s="11"/>
      <c r="B136" s="11"/>
      <c r="C136" s="11"/>
      <c r="D136" s="11"/>
      <c r="E136" s="11"/>
      <c r="F136" s="9"/>
      <c r="G136" s="9"/>
      <c r="H136" s="9"/>
      <c r="I136" s="9"/>
      <c r="J136" s="9"/>
      <c r="K136" s="9"/>
      <c r="L136" s="9"/>
      <c r="M136" s="9"/>
      <c r="N136" s="9"/>
      <c r="O136" s="11"/>
      <c r="P136" s="11"/>
      <c r="Q136" s="11"/>
      <c r="R136" s="11"/>
      <c r="S136" s="11"/>
    </row>
    <row r="137" spans="1:19" x14ac:dyDescent="0.25">
      <c r="A137" s="11"/>
      <c r="B137" s="11"/>
      <c r="C137" s="11"/>
      <c r="D137" s="11"/>
      <c r="E137" s="11"/>
      <c r="F137" s="9"/>
      <c r="G137" s="9"/>
      <c r="H137" s="9"/>
      <c r="I137" s="9"/>
      <c r="J137" s="9"/>
      <c r="K137" s="9"/>
      <c r="L137" s="9"/>
      <c r="M137" s="9"/>
      <c r="N137" s="9"/>
      <c r="O137" s="11"/>
      <c r="P137" s="11"/>
      <c r="Q137" s="11"/>
      <c r="R137" s="11"/>
      <c r="S137" s="11"/>
    </row>
    <row r="138" spans="1:19" x14ac:dyDescent="0.25">
      <c r="A138" s="11"/>
      <c r="B138" s="11"/>
      <c r="C138" s="11"/>
      <c r="D138" s="11"/>
      <c r="E138" s="11"/>
      <c r="F138" s="9"/>
      <c r="G138" s="9"/>
      <c r="H138" s="9"/>
      <c r="I138" s="9"/>
      <c r="J138" s="9"/>
      <c r="K138" s="9"/>
      <c r="L138" s="9"/>
      <c r="M138" s="9"/>
      <c r="N138" s="9"/>
      <c r="O138" s="11"/>
      <c r="P138" s="11"/>
      <c r="Q138" s="11"/>
      <c r="R138" s="11"/>
      <c r="S138" s="11"/>
    </row>
    <row r="139" spans="1:19" x14ac:dyDescent="0.25">
      <c r="A139" s="11"/>
      <c r="B139" s="11"/>
      <c r="C139" s="11"/>
      <c r="D139" s="11"/>
      <c r="E139" s="11"/>
      <c r="F139" s="9"/>
      <c r="G139" s="9"/>
      <c r="H139" s="9"/>
      <c r="I139" s="9"/>
      <c r="J139" s="9"/>
      <c r="K139" s="9"/>
      <c r="L139" s="9"/>
      <c r="M139" s="9"/>
      <c r="N139" s="9"/>
      <c r="O139" s="11"/>
      <c r="P139" s="11"/>
      <c r="Q139" s="11"/>
      <c r="R139" s="11"/>
      <c r="S139" s="11"/>
    </row>
    <row r="140" spans="1:19" x14ac:dyDescent="0.25">
      <c r="A140" s="11"/>
      <c r="B140" s="11"/>
      <c r="C140" s="11"/>
      <c r="D140" s="11"/>
      <c r="E140" s="11"/>
      <c r="F140" s="9"/>
      <c r="G140" s="9"/>
      <c r="H140" s="9"/>
      <c r="I140" s="9"/>
      <c r="J140" s="9"/>
      <c r="K140" s="9"/>
      <c r="L140" s="9"/>
      <c r="M140" s="9"/>
      <c r="N140" s="9"/>
      <c r="O140" s="11"/>
      <c r="P140" s="11"/>
      <c r="Q140" s="11"/>
      <c r="R140" s="11"/>
      <c r="S140" s="11"/>
    </row>
    <row r="141" spans="1:19" x14ac:dyDescent="0.25">
      <c r="A141" s="11"/>
      <c r="B141" s="11"/>
      <c r="C141" s="11"/>
      <c r="D141" s="11"/>
      <c r="E141" s="11"/>
      <c r="F141" s="9"/>
      <c r="G141" s="9"/>
      <c r="H141" s="9"/>
      <c r="I141" s="9"/>
      <c r="J141" s="9"/>
      <c r="K141" s="9"/>
      <c r="L141" s="9"/>
      <c r="M141" s="9"/>
      <c r="N141" s="9"/>
      <c r="O141" s="11"/>
      <c r="P141" s="11"/>
      <c r="Q141" s="11"/>
      <c r="R141" s="11"/>
      <c r="S141" s="11"/>
    </row>
    <row r="142" spans="1:19" x14ac:dyDescent="0.25">
      <c r="A142" s="11"/>
      <c r="B142" s="11"/>
      <c r="C142" s="11"/>
      <c r="D142" s="11"/>
      <c r="E142" s="11"/>
      <c r="F142" s="9"/>
      <c r="G142" s="9"/>
      <c r="H142" s="9"/>
      <c r="I142" s="9"/>
      <c r="J142" s="9"/>
      <c r="K142" s="9"/>
      <c r="L142" s="9"/>
      <c r="M142" s="9"/>
      <c r="N142" s="9"/>
      <c r="O142" s="11"/>
      <c r="P142" s="11"/>
      <c r="Q142" s="11"/>
      <c r="R142" s="11"/>
      <c r="S142" s="11"/>
    </row>
    <row r="143" spans="1:19" x14ac:dyDescent="0.25">
      <c r="A143" s="11"/>
      <c r="B143" s="11"/>
      <c r="C143" s="11"/>
      <c r="D143" s="11"/>
      <c r="E143" s="11"/>
      <c r="F143" s="9"/>
      <c r="G143" s="9"/>
      <c r="H143" s="9"/>
      <c r="I143" s="9"/>
      <c r="J143" s="9"/>
      <c r="K143" s="9"/>
      <c r="L143" s="9"/>
      <c r="M143" s="9"/>
      <c r="N143" s="9"/>
      <c r="O143" s="11"/>
      <c r="P143" s="11"/>
      <c r="Q143" s="11"/>
      <c r="R143" s="11"/>
      <c r="S143" s="11"/>
    </row>
    <row r="144" spans="1:19" x14ac:dyDescent="0.25">
      <c r="A144" s="11"/>
      <c r="B144" s="11"/>
      <c r="C144" s="11"/>
      <c r="D144" s="11"/>
      <c r="E144" s="11"/>
      <c r="F144" s="9"/>
      <c r="G144" s="9"/>
      <c r="H144" s="9"/>
      <c r="I144" s="9"/>
      <c r="J144" s="9"/>
      <c r="K144" s="9"/>
      <c r="L144" s="9"/>
      <c r="M144" s="9"/>
      <c r="N144" s="9"/>
      <c r="O144" s="11"/>
      <c r="P144" s="11"/>
      <c r="Q144" s="11"/>
      <c r="R144" s="11"/>
      <c r="S144" s="11"/>
    </row>
    <row r="145" spans="1:19" x14ac:dyDescent="0.25">
      <c r="A145" s="11"/>
      <c r="B145" s="11"/>
      <c r="C145" s="11"/>
      <c r="D145" s="11"/>
      <c r="E145" s="11"/>
      <c r="F145" s="9"/>
      <c r="G145" s="9"/>
      <c r="H145" s="9"/>
      <c r="I145" s="9"/>
      <c r="J145" s="9"/>
      <c r="K145" s="9"/>
      <c r="L145" s="9"/>
      <c r="M145" s="9"/>
      <c r="N145" s="9"/>
      <c r="O145" s="11"/>
      <c r="P145" s="11"/>
      <c r="Q145" s="11"/>
      <c r="R145" s="11"/>
      <c r="S145" s="11"/>
    </row>
  </sheetData>
  <sheetProtection password="DD63" sheet="1" objects="1" scenarios="1" insertRows="0" deleteRows="0" selectLockedCells="1" sort="0" autoFilter="0"/>
  <mergeCells count="69">
    <mergeCell ref="K118:L118"/>
    <mergeCell ref="K119:L119"/>
    <mergeCell ref="E100:I100"/>
    <mergeCell ref="E101:I101"/>
    <mergeCell ref="E103:I103"/>
    <mergeCell ref="E104:I104"/>
    <mergeCell ref="E106:I106"/>
    <mergeCell ref="E107:I107"/>
    <mergeCell ref="E109:I109"/>
    <mergeCell ref="E110:I110"/>
    <mergeCell ref="E112:I112"/>
    <mergeCell ref="E113:I113"/>
    <mergeCell ref="E115:I115"/>
    <mergeCell ref="E116:I116"/>
    <mergeCell ref="E118:I118"/>
    <mergeCell ref="E119:I119"/>
    <mergeCell ref="K110:L110"/>
    <mergeCell ref="K112:L112"/>
    <mergeCell ref="K113:L113"/>
    <mergeCell ref="K115:L115"/>
    <mergeCell ref="K116:L116"/>
    <mergeCell ref="K103:L103"/>
    <mergeCell ref="K104:L104"/>
    <mergeCell ref="K106:L106"/>
    <mergeCell ref="K107:L107"/>
    <mergeCell ref="K109:L109"/>
    <mergeCell ref="B103:C103"/>
    <mergeCell ref="B106:C106"/>
    <mergeCell ref="B104:C104"/>
    <mergeCell ref="B107:C107"/>
    <mergeCell ref="B109:C109"/>
    <mergeCell ref="B112:C112"/>
    <mergeCell ref="B110:C110"/>
    <mergeCell ref="B113:C113"/>
    <mergeCell ref="B115:C115"/>
    <mergeCell ref="B118:C118"/>
    <mergeCell ref="B116:C116"/>
    <mergeCell ref="B119:C119"/>
    <mergeCell ref="B101:C101"/>
    <mergeCell ref="B100:C100"/>
    <mergeCell ref="A2:S2"/>
    <mergeCell ref="A3:S3"/>
    <mergeCell ref="A4:S4"/>
    <mergeCell ref="A6:S6"/>
    <mergeCell ref="A7:S7"/>
    <mergeCell ref="A17:S17"/>
    <mergeCell ref="C10:D10"/>
    <mergeCell ref="C11:D11"/>
    <mergeCell ref="C12:D12"/>
    <mergeCell ref="C13:D13"/>
    <mergeCell ref="C15:D15"/>
    <mergeCell ref="L9:N9"/>
    <mergeCell ref="K10:P10"/>
    <mergeCell ref="K11:P11"/>
    <mergeCell ref="K12:P12"/>
    <mergeCell ref="K13:P13"/>
    <mergeCell ref="K15:P15"/>
    <mergeCell ref="L90:R90"/>
    <mergeCell ref="K14:P14"/>
    <mergeCell ref="C97:G97"/>
    <mergeCell ref="C14:D14"/>
    <mergeCell ref="K101:L101"/>
    <mergeCell ref="N98:R98"/>
    <mergeCell ref="N95:R95"/>
    <mergeCell ref="O92:R92"/>
    <mergeCell ref="P96:R96"/>
    <mergeCell ref="K100:L100"/>
    <mergeCell ref="N91:R91"/>
    <mergeCell ref="C96:G96"/>
  </mergeCells>
  <conditionalFormatting sqref="C96:H96">
    <cfRule type="expression" dxfId="25" priority="3">
      <formula>$H$96&gt;0</formula>
    </cfRule>
  </conditionalFormatting>
  <conditionalFormatting sqref="C97:H97">
    <cfRule type="expression" dxfId="24" priority="2">
      <formula>$H$97&gt;0</formula>
    </cfRule>
  </conditionalFormatting>
  <printOptions horizontalCentered="1"/>
  <pageMargins left="0.25" right="0.25" top="0.25" bottom="0.5" header="0.3" footer="0.3"/>
  <pageSetup paperSize="3" scale="72" fitToHeight="0" orientation="landscape" cellComments="asDisplayed" r:id="rId1"/>
  <headerFooter>
    <oddFooter>&amp;LForm CC-0010&amp;CPage &amp;P of &amp;N&amp;RRev. 02/22/2019</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ellIs" priority="8" operator="notEqual" id="{D73E9BC3-0807-42BF-A02D-53BC171F31B7}">
            <xm:f>'Punch List Summary Page'!$J$43</xm:f>
            <x14:dxf>
              <font>
                <b/>
                <i val="0"/>
                <color rgb="FFFF0000"/>
              </font>
              <fill>
                <patternFill patternType="none">
                  <bgColor auto="1"/>
                </patternFill>
              </fill>
              <border>
                <left style="thin">
                  <color rgb="FFFF0000"/>
                </left>
                <right style="thin">
                  <color rgb="FFFF0000"/>
                </right>
                <top style="thin">
                  <color rgb="FFFF0000"/>
                </top>
                <bottom style="thin">
                  <color rgb="FFFF0000"/>
                </bottom>
              </border>
            </x14:dxf>
          </x14:cfRule>
          <xm:sqref>S98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List!$B$1:$B$2</xm:f>
          </x14:formula1>
          <xm:sqref>M91:M94 I20:I94 M20:M89</xm:sqref>
        </x14:dataValidation>
        <x14:dataValidation type="list" allowBlank="1" showInputMessage="1" showErrorMessage="1">
          <x14:formula1>
            <xm:f>List!$C$1:$C$4</xm:f>
          </x14:formula1>
          <xm:sqref>L9</xm:sqref>
        </x14:dataValidation>
        <x14:dataValidation type="list" allowBlank="1" showInputMessage="1" showErrorMessage="1">
          <x14:formula1>
            <xm:f>List!$D$1:$D$9</xm:f>
          </x14:formula1>
          <xm:sqref>C10:D10</xm:sqref>
        </x14:dataValidation>
        <x14:dataValidation type="list" allowBlank="1" showInputMessage="1" showErrorMessage="1">
          <x14:formula1>
            <xm:f>List!$A:$A</xm:f>
          </x14:formula1>
          <xm:sqref>B20:B94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10" sqref="D10"/>
    </sheetView>
  </sheetViews>
  <sheetFormatPr defaultRowHeight="15" x14ac:dyDescent="0.25"/>
  <cols>
    <col min="1" max="1" width="58.5703125" style="2" customWidth="1"/>
    <col min="3" max="3" width="23.28515625" bestFit="1" customWidth="1"/>
    <col min="4" max="4" width="29.140625" bestFit="1" customWidth="1"/>
  </cols>
  <sheetData>
    <row r="1" spans="1:4" ht="14.45" customHeight="1" x14ac:dyDescent="0.25">
      <c r="A1" s="8" t="s">
        <v>21</v>
      </c>
      <c r="C1" s="125" t="s">
        <v>70</v>
      </c>
      <c r="D1" t="s">
        <v>76</v>
      </c>
    </row>
    <row r="2" spans="1:4" ht="14.45" customHeight="1" x14ac:dyDescent="0.3">
      <c r="A2" s="8" t="s">
        <v>29</v>
      </c>
      <c r="B2" s="27" t="s">
        <v>57</v>
      </c>
      <c r="C2" s="125" t="s">
        <v>71</v>
      </c>
      <c r="D2" t="s">
        <v>77</v>
      </c>
    </row>
    <row r="3" spans="1:4" ht="14.45" customHeight="1" x14ac:dyDescent="0.3">
      <c r="A3" s="8" t="s">
        <v>1</v>
      </c>
      <c r="C3" s="125" t="s">
        <v>72</v>
      </c>
      <c r="D3" t="s">
        <v>78</v>
      </c>
    </row>
    <row r="4" spans="1:4" ht="14.45" customHeight="1" x14ac:dyDescent="0.25">
      <c r="A4" s="8" t="s">
        <v>64</v>
      </c>
      <c r="C4" s="125" t="s">
        <v>73</v>
      </c>
      <c r="D4" t="s">
        <v>79</v>
      </c>
    </row>
    <row r="5" spans="1:4" ht="14.45" customHeight="1" x14ac:dyDescent="0.3">
      <c r="A5" s="8" t="s">
        <v>11</v>
      </c>
      <c r="D5" t="s">
        <v>80</v>
      </c>
    </row>
    <row r="6" spans="1:4" ht="14.45" customHeight="1" x14ac:dyDescent="0.25">
      <c r="A6" s="8" t="s">
        <v>65</v>
      </c>
      <c r="D6" t="s">
        <v>81</v>
      </c>
    </row>
    <row r="7" spans="1:4" ht="14.45" customHeight="1" x14ac:dyDescent="0.3">
      <c r="A7" s="8" t="s">
        <v>22</v>
      </c>
      <c r="D7" t="s">
        <v>84</v>
      </c>
    </row>
    <row r="8" spans="1:4" ht="14.45" customHeight="1" x14ac:dyDescent="0.3">
      <c r="A8" s="8" t="s">
        <v>23</v>
      </c>
      <c r="D8" t="s">
        <v>82</v>
      </c>
    </row>
    <row r="9" spans="1:4" ht="14.45" customHeight="1" x14ac:dyDescent="0.3">
      <c r="A9" s="8" t="s">
        <v>24</v>
      </c>
      <c r="D9" t="s">
        <v>83</v>
      </c>
    </row>
    <row r="10" spans="1:4" x14ac:dyDescent="0.25">
      <c r="A10" s="8" t="s">
        <v>25</v>
      </c>
    </row>
    <row r="11" spans="1:4" ht="14.45" x14ac:dyDescent="0.3">
      <c r="A11" s="8" t="s">
        <v>26</v>
      </c>
    </row>
    <row r="12" spans="1:4" ht="14.45" x14ac:dyDescent="0.3">
      <c r="A12" s="8" t="s">
        <v>45</v>
      </c>
    </row>
    <row r="13" spans="1:4" ht="14.45" x14ac:dyDescent="0.3">
      <c r="A13" s="8" t="s">
        <v>27</v>
      </c>
    </row>
  </sheetData>
  <sheetProtection password="CC67"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Punch List Summary Page</vt:lpstr>
      <vt:lpstr>Final Completion Punch List</vt:lpstr>
      <vt:lpstr>List</vt:lpstr>
      <vt:lpstr>'Final Completion Punch List'!Print_Titles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Garber 2</dc:creator>
  <cp:lastModifiedBy>Ulysses Gatdula</cp:lastModifiedBy>
  <cp:lastPrinted>2019-02-28T22:44:31Z</cp:lastPrinted>
  <dcterms:created xsi:type="dcterms:W3CDTF">2015-05-05T18:47:51Z</dcterms:created>
  <dcterms:modified xsi:type="dcterms:W3CDTF">2019-02-28T22:44:35Z</dcterms:modified>
</cp:coreProperties>
</file>